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990" yWindow="75" windowWidth="13695" windowHeight="9075"/>
  </bookViews>
  <sheets>
    <sheet name="0202" sheetId="8" r:id="rId1"/>
  </sheets>
  <definedNames>
    <definedName name="_xlnm.Print_Area" localSheetId="0">'0202'!$A$11:$J$125</definedName>
    <definedName name="_xlnm.Print_Titles" localSheetId="0">'0202'!$2:$10</definedName>
  </definedNames>
  <calcPr calcId="152511"/>
</workbook>
</file>

<file path=xl/calcChain.xml><?xml version="1.0" encoding="utf-8"?>
<calcChain xmlns="http://schemas.openxmlformats.org/spreadsheetml/2006/main">
  <c r="G11" i="8" l="1"/>
  <c r="H11" i="8"/>
  <c r="J11" i="8"/>
  <c r="G12" i="8"/>
  <c r="H12" i="8"/>
  <c r="J12" i="8"/>
  <c r="G13" i="8"/>
  <c r="H13" i="8"/>
  <c r="J13" i="8"/>
  <c r="G14" i="8"/>
  <c r="H14" i="8"/>
  <c r="J14" i="8"/>
  <c r="G15" i="8"/>
  <c r="H15" i="8"/>
  <c r="J15" i="8"/>
  <c r="G16" i="8"/>
  <c r="H16" i="8"/>
  <c r="J16" i="8"/>
  <c r="G17" i="8"/>
  <c r="H17" i="8"/>
  <c r="J17" i="8"/>
  <c r="G18" i="8"/>
  <c r="H18" i="8"/>
  <c r="J18" i="8"/>
  <c r="G19" i="8"/>
  <c r="H19" i="8"/>
  <c r="J19" i="8"/>
  <c r="G20" i="8"/>
  <c r="H20" i="8"/>
  <c r="J20" i="8"/>
  <c r="G21" i="8"/>
  <c r="H21" i="8"/>
  <c r="J21" i="8"/>
  <c r="G22" i="8"/>
  <c r="H22" i="8"/>
  <c r="J22" i="8"/>
  <c r="G23" i="8"/>
  <c r="H23" i="8"/>
  <c r="J23" i="8"/>
  <c r="G24" i="8"/>
  <c r="H24" i="8"/>
  <c r="J24" i="8"/>
  <c r="G25" i="8"/>
  <c r="H25" i="8"/>
  <c r="J25" i="8"/>
  <c r="G26" i="8"/>
  <c r="H26" i="8"/>
  <c r="J26" i="8"/>
  <c r="G27" i="8"/>
  <c r="H27" i="8"/>
  <c r="J27" i="8"/>
  <c r="G28" i="8"/>
  <c r="H28" i="8"/>
  <c r="J28" i="8"/>
  <c r="G29" i="8"/>
  <c r="H29" i="8"/>
  <c r="J29" i="8"/>
  <c r="G30" i="8"/>
  <c r="H30" i="8"/>
  <c r="J30" i="8"/>
  <c r="G31" i="8"/>
  <c r="H31" i="8"/>
  <c r="J31" i="8"/>
  <c r="G32" i="8"/>
  <c r="H32" i="8"/>
  <c r="J32" i="8"/>
  <c r="G33" i="8"/>
  <c r="H33" i="8"/>
  <c r="J33" i="8"/>
  <c r="G34" i="8"/>
  <c r="H34" i="8"/>
  <c r="J34" i="8"/>
  <c r="G35" i="8"/>
  <c r="H35" i="8"/>
  <c r="J35" i="8"/>
  <c r="G36" i="8"/>
  <c r="H36" i="8"/>
  <c r="J36" i="8"/>
  <c r="G37" i="8"/>
  <c r="H37" i="8"/>
  <c r="J37" i="8"/>
  <c r="G38" i="8"/>
  <c r="H38" i="8"/>
  <c r="J38" i="8"/>
  <c r="G39" i="8"/>
  <c r="H39" i="8"/>
  <c r="J39" i="8"/>
  <c r="G40" i="8"/>
  <c r="H40" i="8"/>
  <c r="J40" i="8"/>
  <c r="G41" i="8"/>
  <c r="H41" i="8"/>
  <c r="J41" i="8"/>
  <c r="G42" i="8"/>
  <c r="H42" i="8"/>
  <c r="J42" i="8"/>
  <c r="G43" i="8"/>
  <c r="H43" i="8"/>
  <c r="J43" i="8"/>
  <c r="G44" i="8"/>
  <c r="H44" i="8"/>
  <c r="J44" i="8"/>
  <c r="G45" i="8"/>
  <c r="H45" i="8"/>
  <c r="J45" i="8"/>
  <c r="G46" i="8"/>
  <c r="H46" i="8"/>
  <c r="J46" i="8"/>
  <c r="G47" i="8"/>
  <c r="H47" i="8"/>
  <c r="J47" i="8"/>
  <c r="G48" i="8"/>
  <c r="H48" i="8"/>
  <c r="J48" i="8"/>
  <c r="G49" i="8"/>
  <c r="H49" i="8"/>
  <c r="J49" i="8"/>
  <c r="G50" i="8"/>
  <c r="H50" i="8"/>
  <c r="J50" i="8"/>
  <c r="G51" i="8"/>
  <c r="H51" i="8"/>
  <c r="J51" i="8"/>
  <c r="G52" i="8"/>
  <c r="H52" i="8"/>
  <c r="J52" i="8"/>
  <c r="G53" i="8"/>
  <c r="H53" i="8"/>
  <c r="J53" i="8"/>
  <c r="G54" i="8"/>
  <c r="H54" i="8"/>
  <c r="J54" i="8"/>
  <c r="G55" i="8"/>
  <c r="H55" i="8"/>
  <c r="J55" i="8"/>
  <c r="G56" i="8"/>
  <c r="H56" i="8"/>
  <c r="J56" i="8"/>
  <c r="G57" i="8"/>
  <c r="H57" i="8"/>
  <c r="J57" i="8"/>
  <c r="G58" i="8"/>
  <c r="H58" i="8"/>
  <c r="J58" i="8"/>
  <c r="G59" i="8"/>
  <c r="H59" i="8"/>
  <c r="J59" i="8"/>
  <c r="G60" i="8"/>
  <c r="H60" i="8"/>
  <c r="J60" i="8"/>
  <c r="G61" i="8"/>
  <c r="H61" i="8"/>
  <c r="J61" i="8"/>
  <c r="G62" i="8"/>
  <c r="H62" i="8"/>
  <c r="J62" i="8"/>
  <c r="G63" i="8"/>
  <c r="H63" i="8"/>
  <c r="J63" i="8"/>
  <c r="G64" i="8"/>
  <c r="H64" i="8"/>
  <c r="J64" i="8"/>
  <c r="G65" i="8"/>
  <c r="H65" i="8"/>
  <c r="J65" i="8"/>
  <c r="G66" i="8"/>
  <c r="H66" i="8"/>
  <c r="J66" i="8"/>
  <c r="G67" i="8"/>
  <c r="H67" i="8"/>
  <c r="J67" i="8"/>
  <c r="G68" i="8"/>
  <c r="H68" i="8"/>
  <c r="J68" i="8"/>
  <c r="G69" i="8"/>
  <c r="H69" i="8"/>
  <c r="J69" i="8"/>
  <c r="G70" i="8"/>
  <c r="H70" i="8"/>
  <c r="J70" i="8"/>
  <c r="G71" i="8"/>
  <c r="H71" i="8"/>
  <c r="J71" i="8"/>
  <c r="G72" i="8"/>
  <c r="H72" i="8"/>
  <c r="J72" i="8"/>
  <c r="G73" i="8"/>
  <c r="H73" i="8"/>
  <c r="J73" i="8"/>
  <c r="G74" i="8"/>
  <c r="H74" i="8"/>
  <c r="J74" i="8"/>
  <c r="G75" i="8"/>
  <c r="H75" i="8"/>
  <c r="J75" i="8"/>
  <c r="G76" i="8"/>
  <c r="H76" i="8"/>
  <c r="J76" i="8"/>
  <c r="G77" i="8"/>
  <c r="H77" i="8"/>
  <c r="J77" i="8"/>
  <c r="G78" i="8"/>
  <c r="H78" i="8"/>
  <c r="J78" i="8"/>
  <c r="G79" i="8"/>
  <c r="H79" i="8"/>
  <c r="J79" i="8"/>
  <c r="G80" i="8"/>
  <c r="H80" i="8"/>
  <c r="J80" i="8"/>
  <c r="G81" i="8"/>
  <c r="H81" i="8"/>
  <c r="J81" i="8"/>
  <c r="G82" i="8"/>
  <c r="H82" i="8"/>
  <c r="J82" i="8"/>
  <c r="G83" i="8"/>
  <c r="H83" i="8"/>
  <c r="J83" i="8"/>
  <c r="G84" i="8"/>
  <c r="H84" i="8"/>
  <c r="J84" i="8"/>
  <c r="G85" i="8"/>
  <c r="H85" i="8"/>
  <c r="J85" i="8"/>
  <c r="G86" i="8"/>
  <c r="H86" i="8"/>
  <c r="J86" i="8"/>
  <c r="G87" i="8"/>
  <c r="H87" i="8"/>
  <c r="J87" i="8"/>
  <c r="G88" i="8"/>
  <c r="H88" i="8"/>
  <c r="J88" i="8"/>
  <c r="G89" i="8"/>
  <c r="H89" i="8"/>
  <c r="J89" i="8"/>
  <c r="G90" i="8"/>
  <c r="H90" i="8"/>
  <c r="J90" i="8"/>
  <c r="G91" i="8"/>
  <c r="H91" i="8"/>
  <c r="J91" i="8"/>
  <c r="G92" i="8"/>
  <c r="H92" i="8"/>
  <c r="J92" i="8"/>
  <c r="G93" i="8"/>
  <c r="H93" i="8"/>
  <c r="J93" i="8"/>
  <c r="G94" i="8"/>
  <c r="H94" i="8"/>
  <c r="J94" i="8"/>
  <c r="G95" i="8"/>
  <c r="H95" i="8"/>
  <c r="J95" i="8"/>
  <c r="G96" i="8"/>
  <c r="H96" i="8"/>
  <c r="J96" i="8"/>
  <c r="G97" i="8"/>
  <c r="H97" i="8"/>
  <c r="J97" i="8"/>
  <c r="G98" i="8"/>
  <c r="H98" i="8"/>
  <c r="J98" i="8"/>
  <c r="G99" i="8"/>
  <c r="H99" i="8"/>
  <c r="J99" i="8"/>
  <c r="G100" i="8"/>
  <c r="H100" i="8"/>
  <c r="J100" i="8"/>
  <c r="G101" i="8"/>
  <c r="H101" i="8"/>
  <c r="J101" i="8"/>
  <c r="G102" i="8"/>
  <c r="H102" i="8"/>
  <c r="J102" i="8"/>
  <c r="G103" i="8"/>
  <c r="H103" i="8"/>
  <c r="J103" i="8"/>
  <c r="G104" i="8"/>
  <c r="H104" i="8"/>
  <c r="J104" i="8"/>
  <c r="G105" i="8"/>
  <c r="H105" i="8"/>
  <c r="J105" i="8"/>
  <c r="G106" i="8"/>
  <c r="H106" i="8"/>
  <c r="J106" i="8"/>
  <c r="G107" i="8"/>
  <c r="H107" i="8"/>
  <c r="J107" i="8"/>
  <c r="G108" i="8"/>
  <c r="H108" i="8"/>
  <c r="J108" i="8"/>
  <c r="G109" i="8"/>
  <c r="H109" i="8"/>
  <c r="J109" i="8"/>
  <c r="G110" i="8"/>
  <c r="H110" i="8"/>
  <c r="J110" i="8"/>
  <c r="G111" i="8"/>
  <c r="H111" i="8"/>
  <c r="J111" i="8"/>
  <c r="G112" i="8"/>
  <c r="H112" i="8"/>
  <c r="J112" i="8"/>
  <c r="G113" i="8"/>
  <c r="H113" i="8"/>
  <c r="J113" i="8"/>
  <c r="G114" i="8"/>
  <c r="H114" i="8"/>
  <c r="J114" i="8"/>
  <c r="G115" i="8"/>
  <c r="H115" i="8"/>
  <c r="J115" i="8"/>
  <c r="G116" i="8"/>
  <c r="H116" i="8"/>
  <c r="J116" i="8"/>
  <c r="F117" i="8"/>
  <c r="H117" i="8"/>
  <c r="J117" i="8"/>
  <c r="E118" i="8"/>
  <c r="E119" i="8" s="1"/>
  <c r="E120" i="8" s="1"/>
  <c r="I118" i="8"/>
  <c r="I120" i="8" s="1"/>
  <c r="F135" i="8"/>
  <c r="F136" i="8"/>
  <c r="F137" i="8"/>
  <c r="F138" i="8"/>
  <c r="H118" i="8" l="1"/>
  <c r="H120" i="8" s="1"/>
  <c r="I121" i="8"/>
  <c r="J118" i="8"/>
  <c r="J120" i="8" s="1"/>
  <c r="J121" i="8" s="1"/>
  <c r="F118" i="8"/>
  <c r="G117" i="8"/>
  <c r="G118" i="8" s="1"/>
  <c r="F119" i="8" l="1"/>
  <c r="F120" i="8" s="1"/>
  <c r="F121" i="8" s="1"/>
  <c r="H121" i="8"/>
  <c r="G119" i="8"/>
  <c r="G120" i="8" s="1"/>
  <c r="E121" i="8" l="1"/>
  <c r="G121" i="8" l="1"/>
</calcChain>
</file>

<file path=xl/comments1.xml><?xml version="1.0" encoding="utf-8"?>
<comments xmlns="http://schemas.openxmlformats.org/spreadsheetml/2006/main">
  <authors>
    <author/>
  </authors>
  <commentList>
    <comment ref="D119" authorId="0" shapeId="0">
      <text>
        <r>
          <rPr>
            <sz val="10"/>
            <rFont val="Arial"/>
          </rPr>
          <t>Suggested Repair:0.02*D118
Suggested Value:745.76</t>
        </r>
      </text>
    </comment>
    <comment ref="D120" authorId="0" shapeId="0">
      <text>
        <r>
          <rPr>
            <sz val="10"/>
            <rFont val="Arial"/>
          </rPr>
          <t>Suggested Repair:D118-D119
Suggested Value:0.0</t>
        </r>
      </text>
    </comment>
    <comment ref="H120" authorId="0" shapeId="0">
      <text>
        <r>
          <rPr>
            <sz val="10"/>
            <rFont val="Arial"/>
          </rPr>
          <t>Suggested Repair:H118-H119
Suggested Value:0.21895576509419976</t>
        </r>
      </text>
    </comment>
    <comment ref="I120" authorId="0" shapeId="0">
      <text>
        <r>
          <rPr>
            <sz val="10"/>
            <rFont val="Arial"/>
          </rPr>
          <t xml:space="preserve">Suggested Repair:I118-I119
</t>
        </r>
      </text>
    </comment>
    <comment ref="J120" authorId="0" shapeId="0">
      <text>
        <r>
          <rPr>
            <sz val="10"/>
            <rFont val="Arial"/>
          </rPr>
          <t xml:space="preserve">Suggested Repair:J118-J119
</t>
        </r>
      </text>
    </comment>
  </commentList>
</comments>
</file>

<file path=xl/sharedStrings.xml><?xml version="1.0" encoding="utf-8"?>
<sst xmlns="http://schemas.openxmlformats.org/spreadsheetml/2006/main" count="265" uniqueCount="154">
  <si>
    <t>Executive Summary</t>
  </si>
  <si>
    <t>This interim report was generated to comply with the contractual monthly reporting requirement from the Windsystem, Operations, &amp; Maintenance Agreement.</t>
  </si>
  <si>
    <t xml:space="preserve">The description of outages, safety near miss events, accidents, infrastructure work, and maintenance records are not included in this interim report. </t>
  </si>
  <si>
    <t>All other required components are provided below.</t>
  </si>
  <si>
    <t>Operational Parameters</t>
  </si>
  <si>
    <t>Site</t>
  </si>
  <si>
    <t>Row</t>
  </si>
  <si>
    <t>Pad</t>
  </si>
  <si>
    <t>Net kWh Production</t>
  </si>
  <si>
    <t>Capacity Factor</t>
  </si>
  <si>
    <r>
      <t>Availability</t>
    </r>
    <r>
      <rPr>
        <b/>
        <vertAlign val="superscript"/>
        <sz val="10"/>
        <rFont val="Arial"/>
        <family val="2"/>
      </rPr>
      <t>1</t>
    </r>
  </si>
  <si>
    <t>Operating Hrs</t>
  </si>
  <si>
    <t xml:space="preserve">Notes: </t>
  </si>
  <si>
    <t>Charge</t>
  </si>
  <si>
    <t>Assumed 2% Line Loss</t>
  </si>
  <si>
    <t>Project, Before line losses</t>
  </si>
  <si>
    <t>Project, After line losses</t>
  </si>
  <si>
    <t>Year To Date</t>
  </si>
  <si>
    <t>Reporting     Month</t>
  </si>
  <si>
    <t>ClearSky</t>
  </si>
  <si>
    <t>Clear Sky</t>
  </si>
  <si>
    <t>001</t>
  </si>
  <si>
    <t>002</t>
  </si>
  <si>
    <t>003</t>
  </si>
  <si>
    <t>004</t>
  </si>
  <si>
    <t>005</t>
  </si>
  <si>
    <t>007</t>
  </si>
  <si>
    <t>008</t>
  </si>
  <si>
    <t>009</t>
  </si>
  <si>
    <t>013</t>
  </si>
  <si>
    <t>014</t>
  </si>
  <si>
    <t>015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</si>
  <si>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</si>
  <si>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</si>
  <si>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</si>
  <si>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</si>
  <si>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</si>
  <si>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</si>
  <si>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</si>
  <si>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</si>
  <si>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</si>
  <si>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</si>
  <si>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</si>
  <si>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</si>
  <si>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</si>
  <si>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</si>
  <si>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</si>
  <si>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</si>
  <si>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</si>
  <si>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</si>
  <si>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</si>
  <si>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</si>
  <si>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</si>
  <si>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</si>
  <si>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</si>
  <si>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</si>
  <si>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</si>
  <si>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</si>
  <si>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</si>
  <si>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</si>
  <si>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</si>
  <si>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</si>
  <si>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</si>
  <si>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</si>
  <si>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</si>
  <si>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</si>
  <si>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</si>
  <si>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</si>
  <si>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</si>
  <si>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</si>
  <si>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</si>
  <si>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</si>
  <si>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</si>
  <si>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</si>
  <si>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</si>
  <si>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</si>
  <si>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</si>
  <si>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</si>
  <si>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</si>
  <si>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</si>
  <si>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</si>
  <si>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</si>
  <si>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</si>
  <si>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</si>
  <si>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</si>
  <si>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</si>
  <si>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</si>
  <si>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</si>
  <si>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</si>
  <si>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</si>
  <si>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</si>
  <si>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</si>
  <si>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</si>
  <si>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</si>
  <si>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</si>
  <si>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</si>
  <si>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</si>
  <si>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</si>
  <si>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</si>
  <si>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</si>
  <si>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</si>
  <si>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</si>
  <si>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</si>
  <si>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</si>
  <si>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</si>
  <si>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</si>
  <si>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</si>
  <si>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</si>
  <si>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096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</si>
  <si>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</si>
  <si>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</si>
  <si>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</si>
  <si>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</si>
  <si>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</si>
  <si>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</si>
  <si>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</si>
  <si>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</si>
  <si>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</si>
  <si>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</si>
  <si>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</si>
  <si>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</si>
  <si>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</si>
  <si>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</si>
  <si>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</si>
  <si>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</si>
  <si>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</si>
  <si>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</si>
  <si>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</si>
  <si>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Clear Sky Project Operational Report For February 2002</t>
  </si>
  <si>
    <t xml:space="preserve">kWh  Generated </t>
  </si>
  <si>
    <t>kWh  Consumed</t>
  </si>
  <si>
    <t>1)  Availability is based on Visupro Mon file instead of data displayed on Visupro screen.  Turbines 3,8,36,52, and 54 corrected for meter resets.</t>
  </si>
  <si>
    <t>2)  Turbines 3, 8, 36, 52, and 54 were corrected to compensate for unexpected meter resets.</t>
  </si>
  <si>
    <t>GRID VARIANCE</t>
  </si>
  <si>
    <r>
      <t xml:space="preserve">Chargeable to: </t>
    </r>
    <r>
      <rPr>
        <b/>
        <sz val="10"/>
        <rFont val="Times New Roman"/>
        <family val="1"/>
      </rPr>
      <t>A</t>
    </r>
    <r>
      <rPr>
        <sz val="10"/>
        <rFont val="Times New Roman"/>
        <family val="1"/>
      </rPr>
      <t xml:space="preserve">=AEP, </t>
    </r>
    <r>
      <rPr>
        <b/>
        <sz val="10"/>
        <rFont val="Times New Roman"/>
        <family val="1"/>
      </rPr>
      <t>N</t>
    </r>
    <r>
      <rPr>
        <sz val="10"/>
        <rFont val="Times New Roman"/>
        <family val="1"/>
      </rPr>
      <t xml:space="preserve">=Force Majeure, </t>
    </r>
    <r>
      <rPr>
        <b/>
        <sz val="10"/>
        <rFont val="Times New Roman"/>
        <family val="1"/>
      </rPr>
      <t>E</t>
    </r>
    <r>
      <rPr>
        <sz val="10"/>
        <rFont val="Times New Roman"/>
        <family val="1"/>
      </rPr>
      <t>=Enron</t>
    </r>
    <r>
      <rPr>
        <sz val="10"/>
        <rFont val="Times New Roman"/>
        <family val="1"/>
      </rPr>
      <t xml:space="preserve">, W= ABB </t>
    </r>
  </si>
  <si>
    <t>Month:</t>
  </si>
  <si>
    <r>
      <t xml:space="preserve">Reason: </t>
    </r>
    <r>
      <rPr>
        <b/>
        <sz val="10"/>
        <rFont val="Times New Roman"/>
        <family val="1"/>
      </rPr>
      <t>U</t>
    </r>
    <r>
      <rPr>
        <sz val="10"/>
        <rFont val="Times New Roman"/>
        <family val="1"/>
      </rPr>
      <t xml:space="preserve">=unscheduled outage, </t>
    </r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= scheduled outage, </t>
    </r>
    <r>
      <rPr>
        <b/>
        <sz val="10"/>
        <rFont val="Times New Roman"/>
        <family val="1"/>
      </rPr>
      <t>F</t>
    </r>
    <r>
      <rPr>
        <sz val="10"/>
        <rFont val="Times New Roman"/>
        <family val="1"/>
      </rPr>
      <t>=fluctuation</t>
    </r>
  </si>
  <si>
    <t>Date off</t>
  </si>
  <si>
    <t>Time off</t>
  </si>
  <si>
    <t xml:space="preserve">Date on </t>
  </si>
  <si>
    <t>Time on</t>
  </si>
  <si>
    <t>Hrs.</t>
  </si>
  <si>
    <t>138/69 KV</t>
  </si>
  <si>
    <t>Reason</t>
  </si>
  <si>
    <t>Comments</t>
  </si>
  <si>
    <t>W</t>
  </si>
  <si>
    <t>2:15 PM</t>
  </si>
  <si>
    <t>U</t>
  </si>
  <si>
    <t>Leak on 69 KV transformer</t>
  </si>
  <si>
    <t>E</t>
  </si>
  <si>
    <t>S</t>
  </si>
  <si>
    <t>Tie buss installation, not completed high winds</t>
  </si>
  <si>
    <t>Complete tie bus welding.</t>
  </si>
  <si>
    <t>Completion on lien items against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</si>
</sst>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0.0"/>
    <numFmt numFmtId="178" formatCode="0000"/>
    <numFmt numFmtId="179" formatCode="m/d"/>
  </numFmts>
  <fonts count="11" x14ac:knownFonts="1">
    <font>
      <sz val="10"/>
      <name val="Arial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24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3" fontId="5" fillId="0" borderId="3" xfId="0" applyNumberFormat="1" applyFont="1" applyBorder="1" applyAlignment="1">
      <alignment horizontal="center" wrapText="1"/>
    </xf>
    <xf numFmtId="16" fontId="0" fillId="0" borderId="1" xfId="0" applyNumberFormat="1" applyBorder="1" applyAlignment="1">
      <alignment wrapText="1"/>
    </xf>
    <xf numFmtId="16" fontId="0" fillId="0" borderId="0" xfId="0" applyNumberFormat="1" applyAlignment="1">
      <alignment wrapText="1"/>
    </xf>
    <xf numFmtId="0" fontId="0" fillId="0" borderId="1" xfId="0" applyBorder="1" applyAlignment="1"/>
    <xf numFmtId="0" fontId="0" fillId="0" borderId="0" xfId="0" applyAlignment="1"/>
    <xf numFmtId="3" fontId="0" fillId="0" borderId="0" xfId="0" applyNumberFormat="1" applyAlignment="1"/>
    <xf numFmtId="0" fontId="4" fillId="0" borderId="0" xfId="0" applyFont="1" applyAlignment="1"/>
    <xf numFmtId="0" fontId="0" fillId="0" borderId="4" xfId="0" applyBorder="1" applyAlignment="1"/>
    <xf numFmtId="0" fontId="0" fillId="0" borderId="8" xfId="0" applyBorder="1" applyAlignment="1"/>
    <xf numFmtId="176" fontId="7" fillId="0" borderId="1" xfId="0" applyNumberFormat="1" applyFont="1" applyBorder="1" applyAlignment="1"/>
    <xf numFmtId="3" fontId="7" fillId="0" borderId="3" xfId="0" applyNumberFormat="1" applyFont="1" applyBorder="1" applyAlignment="1"/>
    <xf numFmtId="3" fontId="8" fillId="0" borderId="1" xfId="0" applyNumberFormat="1" applyFont="1" applyBorder="1" applyAlignment="1">
      <alignment horizontal="right"/>
    </xf>
    <xf numFmtId="176" fontId="8" fillId="0" borderId="1" xfId="0" applyNumberFormat="1" applyFont="1" applyBorder="1" applyAlignment="1"/>
    <xf numFmtId="3" fontId="0" fillId="0" borderId="0" xfId="0" applyNumberFormat="1" applyAlignment="1">
      <alignment horizontal="right"/>
    </xf>
    <xf numFmtId="3" fontId="5" fillId="0" borderId="7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right" wrapText="1"/>
    </xf>
    <xf numFmtId="17" fontId="0" fillId="0" borderId="1" xfId="0" applyNumberFormat="1" applyBorder="1" applyAlignment="1">
      <alignment wrapText="1"/>
    </xf>
    <xf numFmtId="3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3" fontId="0" fillId="0" borderId="1" xfId="0" applyNumberFormat="1" applyBorder="1" applyProtection="1">
      <protection locked="0"/>
    </xf>
    <xf numFmtId="3" fontId="0" fillId="0" borderId="9" xfId="0" applyNumberFormat="1" applyBorder="1" applyAlignment="1">
      <alignment wrapText="1"/>
    </xf>
    <xf numFmtId="0" fontId="5" fillId="0" borderId="6" xfId="0" applyFont="1" applyBorder="1" applyAlignment="1">
      <alignment horizontal="right" wrapText="1"/>
    </xf>
    <xf numFmtId="0" fontId="1" fillId="0" borderId="0" xfId="0" applyFont="1" applyFill="1" applyAlignment="1">
      <alignment horizontal="center"/>
    </xf>
    <xf numFmtId="178" fontId="1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/>
    </xf>
    <xf numFmtId="179" fontId="2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center"/>
    </xf>
    <xf numFmtId="179" fontId="3" fillId="0" borderId="10" xfId="0" applyNumberFormat="1" applyFont="1" applyBorder="1" applyAlignment="1">
      <alignment horizontal="center"/>
    </xf>
    <xf numFmtId="178" fontId="3" fillId="0" borderId="10" xfId="0" applyNumberFormat="1" applyFont="1" applyBorder="1" applyAlignment="1">
      <alignment horizontal="center"/>
    </xf>
    <xf numFmtId="177" fontId="3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" fontId="2" fillId="0" borderId="1" xfId="0" applyNumberFormat="1" applyFont="1" applyBorder="1"/>
    <xf numFmtId="18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79" fontId="2" fillId="0" borderId="3" xfId="0" applyNumberFormat="1" applyFont="1" applyBorder="1" applyAlignment="1">
      <alignment horizontal="center"/>
    </xf>
    <xf numFmtId="18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179" fontId="2" fillId="0" borderId="1" xfId="0" applyNumberFormat="1" applyFont="1" applyBorder="1" applyAlignment="1">
      <alignment horizont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right" wrapText="1"/>
    </xf>
    <xf numFmtId="176" fontId="0" fillId="0" borderId="1" xfId="0" applyNumberFormat="1" applyBorder="1" applyAlignment="1" applyProtection="1">
      <alignment wrapText="1"/>
      <protection locked="0"/>
    </xf>
    <xf numFmtId="176" fontId="8" fillId="0" borderId="1" xfId="0" applyNumberFormat="1" applyFont="1" applyBorder="1" applyAlignment="1">
      <alignment wrapText="1"/>
    </xf>
    <xf numFmtId="176" fontId="7" fillId="0" borderId="1" xfId="0" applyNumberFormat="1" applyFont="1" applyBorder="1" applyAlignment="1">
      <alignment wrapText="1"/>
    </xf>
    <xf numFmtId="176" fontId="0" fillId="0" borderId="0" xfId="0" applyNumberFormat="1" applyAlignment="1">
      <alignment horizontal="right" wrapText="1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76" fontId="9" fillId="0" borderId="1" xfId="0" applyNumberFormat="1" applyFont="1" applyBorder="1" applyAlignment="1" applyProtection="1">
      <alignment wrapText="1"/>
      <protection locked="0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1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11" xfId="0" applyFont="1" applyBorder="1" applyAlignment="1">
      <alignment horizontal="left" wrapText="1"/>
    </xf>
    <xf numFmtId="176" fontId="8" fillId="6" borderId="1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685800</xdr:colOff>
      <xdr:row>55</xdr:row>
      <xdr:rowOff>76200</xdr:rowOff>
    </xdr:to>
    <xdr:sp macro="" textlink="">
      <xdr:nvSpPr>
        <xdr:cNvPr id="205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39"/>
  <sheetViews>
    <sheetView showFormulas="1" tabSelected="1" topLeftCell="B100" workbookViewId="0">
      <selection activeCell="H117" sqref="H11:H117"/>
    </sheetView>
  </sheetViews>
  <sheetFormatPr defaultRowHeight="12.75" x14ac:dyDescent="0.2"/>
  <cols>
    <col min="4" max="4" width="10.7109375" customWidth="1" collapsed="1"/>
    <col min="5" max="8" width="15.7109375" customWidth="1" collapsed="1"/>
    <col min="9" max="9" width="31.5703125" style="4" customWidth="1" collapsed="1"/>
    <col min="10" max="10" width="15.7109375" customWidth="1" collapsed="1"/>
  </cols>
  <sheetData>
    <row r="1" spans="1:11" x14ac:dyDescent="0.2">
      <c r="E1" s="21"/>
      <c r="F1" s="21"/>
      <c r="G1" s="21"/>
    </row>
    <row r="2" spans="1:11" ht="30" x14ac:dyDescent="0.4">
      <c r="A2" s="14" t="s">
        <v>128</v>
      </c>
      <c r="B2" s="12"/>
      <c r="C2" s="12"/>
      <c r="D2" s="4"/>
      <c r="E2" s="21"/>
      <c r="F2" s="21"/>
      <c r="G2" s="21"/>
      <c r="H2" s="12"/>
      <c r="I2" s="55"/>
      <c r="J2" s="13"/>
    </row>
    <row r="3" spans="1:11" x14ac:dyDescent="0.2">
      <c r="A3" s="12"/>
      <c r="B3" s="12"/>
      <c r="C3" s="12"/>
      <c r="D3" s="4"/>
      <c r="E3" s="21"/>
      <c r="F3" s="21"/>
      <c r="G3" s="21"/>
      <c r="H3" s="12"/>
      <c r="I3" s="55"/>
      <c r="J3" s="13"/>
    </row>
    <row r="4" spans="1:11" x14ac:dyDescent="0.2">
      <c r="A4" s="12" t="s">
        <v>0</v>
      </c>
      <c r="B4" s="12"/>
      <c r="C4" s="12"/>
      <c r="D4" s="4"/>
      <c r="E4" s="21"/>
      <c r="F4" s="21"/>
      <c r="G4" s="21"/>
      <c r="H4" s="12"/>
      <c r="I4" s="55"/>
      <c r="J4" s="13"/>
    </row>
    <row r="5" spans="1:11" x14ac:dyDescent="0.2">
      <c r="A5" s="12" t="s">
        <v>1</v>
      </c>
      <c r="B5" s="12"/>
      <c r="C5" s="12"/>
      <c r="D5" s="4"/>
      <c r="E5" s="21"/>
      <c r="F5" s="21"/>
      <c r="G5" s="21"/>
      <c r="H5" s="12"/>
      <c r="I5" s="55"/>
      <c r="J5" s="13"/>
    </row>
    <row r="6" spans="1:11" x14ac:dyDescent="0.2">
      <c r="A6" s="12" t="s">
        <v>2</v>
      </c>
      <c r="B6" s="12"/>
      <c r="C6" s="12"/>
      <c r="D6" s="4"/>
      <c r="E6" s="21"/>
      <c r="F6" s="21"/>
      <c r="G6" s="21"/>
      <c r="H6" s="12"/>
      <c r="I6" s="55"/>
      <c r="J6" s="13"/>
    </row>
    <row r="7" spans="1:11" x14ac:dyDescent="0.2">
      <c r="A7" s="12" t="s">
        <v>3</v>
      </c>
      <c r="B7" s="12"/>
      <c r="C7" s="12"/>
      <c r="D7" s="4"/>
      <c r="E7" s="21"/>
      <c r="F7" s="21"/>
      <c r="G7" s="21"/>
      <c r="H7" s="12"/>
      <c r="I7" s="55"/>
      <c r="J7" s="13"/>
    </row>
    <row r="8" spans="1:11" x14ac:dyDescent="0.2">
      <c r="A8" s="12"/>
      <c r="B8" s="12"/>
      <c r="C8" s="12"/>
      <c r="D8" s="4"/>
      <c r="E8" s="21"/>
      <c r="F8" s="21"/>
      <c r="G8" s="21"/>
      <c r="H8" s="12"/>
      <c r="I8" s="55"/>
      <c r="J8" s="13"/>
    </row>
    <row r="9" spans="1:11" ht="25.5" x14ac:dyDescent="0.2">
      <c r="A9" s="5"/>
      <c r="B9" s="5"/>
      <c r="C9" s="5"/>
      <c r="D9" s="5"/>
      <c r="E9" s="22" t="s">
        <v>4</v>
      </c>
      <c r="F9" s="24"/>
      <c r="G9" s="24"/>
      <c r="H9" s="6"/>
      <c r="I9" s="30"/>
      <c r="J9" s="29"/>
      <c r="K9" s="4"/>
    </row>
    <row r="10" spans="1:11" ht="25.5" x14ac:dyDescent="0.2">
      <c r="A10" s="7" t="s">
        <v>5</v>
      </c>
      <c r="B10" s="7" t="s">
        <v>6</v>
      </c>
      <c r="C10" s="7" t="s">
        <v>7</v>
      </c>
      <c r="D10" s="7" t="s">
        <v>18</v>
      </c>
      <c r="E10" s="26" t="s">
        <v>129</v>
      </c>
      <c r="F10" s="26" t="s">
        <v>130</v>
      </c>
      <c r="G10" s="26" t="s">
        <v>8</v>
      </c>
      <c r="H10" s="7" t="s">
        <v>9</v>
      </c>
      <c r="I10" s="27" t="s">
        <v>10</v>
      </c>
      <c r="J10" s="8" t="s">
        <v>11</v>
      </c>
      <c r="K10" s="4"/>
    </row>
    <row r="11" spans="1:11" x14ac:dyDescent="0.2">
      <c r="A11" s="11" t="s">
        <v>19</v>
      </c>
      <c r="B11" s="11">
        <v>1</v>
      </c>
      <c r="C11" s="2" t="s">
        <v>21</v>
      </c>
      <c r="D11" s="25">
        <v>37288</v>
      </c>
      <c r="E11" s="28">
        <v>191941</v>
      </c>
      <c r="F11" s="28">
        <v>1028</v>
      </c>
      <c r="G11" s="70">
        <f>E11-F11</f>
        <v>190913</v>
      </c>
      <c r="H11" s="75">
        <f>IF(E11&lt;0,0,E11/(28*1500*24))</f>
        <v>0.19041765873015873</v>
      </c>
      <c r="I11" s="63">
        <v>0.9459198400474037</v>
      </c>
      <c r="J11" s="64">
        <f>I11*(24*28)</f>
        <v>635.65813251185534</v>
      </c>
      <c r="K11" s="1"/>
    </row>
    <row r="12" spans="1:11" x14ac:dyDescent="0.2">
      <c r="A12" s="11" t="s">
        <v>19</v>
      </c>
      <c r="B12" s="11">
        <v>1</v>
      </c>
      <c r="C12" s="2" t="s">
        <v>22</v>
      </c>
      <c r="D12" s="25">
        <v>37288</v>
      </c>
      <c r="E12" s="28">
        <v>219688</v>
      </c>
      <c r="F12" s="28">
        <v>790</v>
      </c>
      <c r="G12" s="70">
        <f t="shared" ref="G12:G75" si="0">E12-F12</f>
        <v>218898</v>
      </c>
      <c r="H12" s="75">
        <f t="shared" ref="H12:H75" si="1">IF(E12&lt;0,0,E12/(28*1500*24))</f>
        <v>0.21794444444444444</v>
      </c>
      <c r="I12" s="63">
        <v>0.995943833640625</v>
      </c>
      <c r="J12" s="64">
        <f t="shared" ref="J12:J75" si="2">I12*(24*28)</f>
        <v>669.27425620650001</v>
      </c>
    </row>
    <row r="13" spans="1:11" x14ac:dyDescent="0.2">
      <c r="A13" s="11" t="s">
        <v>19</v>
      </c>
      <c r="B13" s="11">
        <v>1</v>
      </c>
      <c r="C13" s="2" t="s">
        <v>23</v>
      </c>
      <c r="D13" s="25">
        <v>37288</v>
      </c>
      <c r="E13" s="28">
        <v>200828</v>
      </c>
      <c r="F13" s="28">
        <v>1782</v>
      </c>
      <c r="G13" s="70">
        <f t="shared" si="0"/>
        <v>199046</v>
      </c>
      <c r="H13" s="75">
        <f t="shared" si="1"/>
        <v>0.19923412698412699</v>
      </c>
      <c r="I13" s="63">
        <v>0.99759639467691819</v>
      </c>
      <c r="J13" s="64">
        <f t="shared" si="2"/>
        <v>670.38477722288906</v>
      </c>
    </row>
    <row r="14" spans="1:11" x14ac:dyDescent="0.2">
      <c r="A14" s="11" t="s">
        <v>19</v>
      </c>
      <c r="B14" s="11">
        <v>1</v>
      </c>
      <c r="C14" s="2" t="s">
        <v>24</v>
      </c>
      <c r="D14" s="25">
        <v>37288</v>
      </c>
      <c r="E14" s="28">
        <v>195687</v>
      </c>
      <c r="F14" s="28">
        <v>867</v>
      </c>
      <c r="G14" s="70">
        <f t="shared" si="0"/>
        <v>194820</v>
      </c>
      <c r="H14" s="75">
        <f t="shared" si="1"/>
        <v>0.19413392857142858</v>
      </c>
      <c r="I14" s="63">
        <v>0.94795812141221258</v>
      </c>
      <c r="J14" s="64">
        <f t="shared" si="2"/>
        <v>637.02785758900689</v>
      </c>
    </row>
    <row r="15" spans="1:11" x14ac:dyDescent="0.2">
      <c r="A15" s="11" t="s">
        <v>19</v>
      </c>
      <c r="B15" s="11">
        <v>1</v>
      </c>
      <c r="C15" s="2" t="s">
        <v>25</v>
      </c>
      <c r="D15" s="25">
        <v>37288</v>
      </c>
      <c r="E15" s="28">
        <v>171906</v>
      </c>
      <c r="F15" s="28">
        <v>883</v>
      </c>
      <c r="G15" s="70">
        <f t="shared" si="0"/>
        <v>171023</v>
      </c>
      <c r="H15" s="75">
        <f t="shared" si="1"/>
        <v>0.17054166666666667</v>
      </c>
      <c r="I15" s="63">
        <v>0.86712337134713524</v>
      </c>
      <c r="J15" s="64">
        <f t="shared" si="2"/>
        <v>582.70690554527494</v>
      </c>
    </row>
    <row r="16" spans="1:11" x14ac:dyDescent="0.2">
      <c r="A16" s="11" t="s">
        <v>19</v>
      </c>
      <c r="B16" s="11">
        <v>1</v>
      </c>
      <c r="C16" s="2" t="s">
        <v>26</v>
      </c>
      <c r="D16" s="25">
        <v>37288</v>
      </c>
      <c r="E16" s="28">
        <v>206613</v>
      </c>
      <c r="F16" s="28">
        <v>1006</v>
      </c>
      <c r="G16" s="70">
        <f t="shared" si="0"/>
        <v>205607</v>
      </c>
      <c r="H16" s="75">
        <f t="shared" si="1"/>
        <v>0.20497321428571427</v>
      </c>
      <c r="I16" s="63">
        <v>0.96160358203004692</v>
      </c>
      <c r="J16" s="64">
        <f t="shared" si="2"/>
        <v>646.19760712419156</v>
      </c>
    </row>
    <row r="17" spans="1:10" x14ac:dyDescent="0.2">
      <c r="A17" s="11" t="s">
        <v>19</v>
      </c>
      <c r="B17" s="11">
        <v>1</v>
      </c>
      <c r="C17" s="2" t="s">
        <v>27</v>
      </c>
      <c r="D17" s="25">
        <v>37288</v>
      </c>
      <c r="E17" s="28">
        <v>157590</v>
      </c>
      <c r="F17" s="28">
        <v>1082</v>
      </c>
      <c r="G17" s="70">
        <f t="shared" si="0"/>
        <v>156508</v>
      </c>
      <c r="H17" s="75">
        <f t="shared" si="1"/>
        <v>0.15633928571428571</v>
      </c>
      <c r="I17" s="63">
        <v>0.88294539086268076</v>
      </c>
      <c r="J17" s="64">
        <f t="shared" si="2"/>
        <v>593.33930265972151</v>
      </c>
    </row>
    <row r="18" spans="1:10" x14ac:dyDescent="0.2">
      <c r="A18" s="11" t="s">
        <v>19</v>
      </c>
      <c r="B18" s="11">
        <v>1</v>
      </c>
      <c r="C18" s="2" t="s">
        <v>28</v>
      </c>
      <c r="D18" s="25">
        <v>37288</v>
      </c>
      <c r="E18" s="28">
        <v>241195</v>
      </c>
      <c r="F18" s="28">
        <v>572</v>
      </c>
      <c r="G18" s="70">
        <f t="shared" si="0"/>
        <v>240623</v>
      </c>
      <c r="H18" s="75">
        <f t="shared" si="1"/>
        <v>0.23928075396825396</v>
      </c>
      <c r="I18" s="63">
        <v>0.94587670647102751</v>
      </c>
      <c r="J18" s="64">
        <f t="shared" si="2"/>
        <v>635.6291467485305</v>
      </c>
    </row>
    <row r="19" spans="1:10" x14ac:dyDescent="0.2">
      <c r="A19" s="11" t="s">
        <v>19</v>
      </c>
      <c r="B19" s="11">
        <v>1</v>
      </c>
      <c r="C19" s="2" t="s">
        <v>29</v>
      </c>
      <c r="D19" s="25">
        <v>37288</v>
      </c>
      <c r="E19" s="28">
        <v>161573</v>
      </c>
      <c r="F19" s="28">
        <v>635</v>
      </c>
      <c r="G19" s="70">
        <f t="shared" si="0"/>
        <v>160938</v>
      </c>
      <c r="H19" s="75">
        <f t="shared" si="1"/>
        <v>0.16029067460317462</v>
      </c>
      <c r="I19" s="63">
        <v>0.92363726354270248</v>
      </c>
      <c r="J19" s="64">
        <f t="shared" si="2"/>
        <v>620.68424110069611</v>
      </c>
    </row>
    <row r="20" spans="1:10" x14ac:dyDescent="0.2">
      <c r="A20" s="11" t="s">
        <v>19</v>
      </c>
      <c r="B20" s="11">
        <v>1</v>
      </c>
      <c r="C20" s="2" t="s">
        <v>30</v>
      </c>
      <c r="D20" s="25">
        <v>37288</v>
      </c>
      <c r="E20" s="28">
        <v>203040</v>
      </c>
      <c r="F20" s="28">
        <v>282</v>
      </c>
      <c r="G20" s="70">
        <f t="shared" si="0"/>
        <v>202758</v>
      </c>
      <c r="H20" s="75">
        <f t="shared" si="1"/>
        <v>0.20142857142857143</v>
      </c>
      <c r="I20" s="63">
        <v>0.99468497996619487</v>
      </c>
      <c r="J20" s="64">
        <f t="shared" si="2"/>
        <v>668.42830653728299</v>
      </c>
    </row>
    <row r="21" spans="1:10" x14ac:dyDescent="0.2">
      <c r="A21" s="11" t="s">
        <v>19</v>
      </c>
      <c r="B21" s="11">
        <v>1</v>
      </c>
      <c r="C21" s="2" t="s">
        <v>31</v>
      </c>
      <c r="D21" s="25">
        <v>37288</v>
      </c>
      <c r="E21" s="28">
        <v>195268</v>
      </c>
      <c r="F21" s="28">
        <v>1538</v>
      </c>
      <c r="G21" s="70">
        <f t="shared" si="0"/>
        <v>193730</v>
      </c>
      <c r="H21" s="75">
        <f t="shared" si="1"/>
        <v>0.19371825396825396</v>
      </c>
      <c r="I21" s="63">
        <v>0.85113659661711938</v>
      </c>
      <c r="J21" s="64">
        <f t="shared" si="2"/>
        <v>571.96379292670417</v>
      </c>
    </row>
    <row r="22" spans="1:10" x14ac:dyDescent="0.2">
      <c r="A22" s="11" t="s">
        <v>19</v>
      </c>
      <c r="B22" s="11">
        <v>1</v>
      </c>
      <c r="C22" s="2" t="s">
        <v>32</v>
      </c>
      <c r="D22" s="25">
        <v>37288</v>
      </c>
      <c r="E22" s="28">
        <v>89158</v>
      </c>
      <c r="F22" s="28">
        <v>252</v>
      </c>
      <c r="G22" s="70">
        <f t="shared" si="0"/>
        <v>88906</v>
      </c>
      <c r="H22" s="75">
        <f t="shared" si="1"/>
        <v>8.8450396825396821E-2</v>
      </c>
      <c r="I22" s="63">
        <v>0.98672456575682377</v>
      </c>
      <c r="J22" s="64">
        <f t="shared" si="2"/>
        <v>663.07890818858561</v>
      </c>
    </row>
    <row r="23" spans="1:10" x14ac:dyDescent="0.2">
      <c r="A23" s="11" t="s">
        <v>19</v>
      </c>
      <c r="B23" s="11">
        <v>1</v>
      </c>
      <c r="C23" s="2" t="s">
        <v>33</v>
      </c>
      <c r="D23" s="25">
        <v>37288</v>
      </c>
      <c r="E23" s="28">
        <v>190141</v>
      </c>
      <c r="F23" s="28">
        <v>477</v>
      </c>
      <c r="G23" s="70">
        <f t="shared" si="0"/>
        <v>189664</v>
      </c>
      <c r="H23" s="75">
        <f t="shared" si="1"/>
        <v>0.18863194444444445</v>
      </c>
      <c r="I23" s="63">
        <v>0.92274008784163819</v>
      </c>
      <c r="J23" s="64">
        <f t="shared" si="2"/>
        <v>620.08133902958082</v>
      </c>
    </row>
    <row r="24" spans="1:10" x14ac:dyDescent="0.2">
      <c r="A24" s="11" t="s">
        <v>19</v>
      </c>
      <c r="B24" s="11">
        <v>1</v>
      </c>
      <c r="C24" s="2" t="s">
        <v>34</v>
      </c>
      <c r="D24" s="25">
        <v>37288</v>
      </c>
      <c r="E24" s="28">
        <v>177522</v>
      </c>
      <c r="F24" s="28">
        <v>616</v>
      </c>
      <c r="G24" s="70">
        <f t="shared" si="0"/>
        <v>176906</v>
      </c>
      <c r="H24" s="75">
        <f t="shared" si="1"/>
        <v>0.17611309523809524</v>
      </c>
      <c r="I24" s="63">
        <v>0.95003120253044504</v>
      </c>
      <c r="J24" s="64">
        <f t="shared" si="2"/>
        <v>638.42096810045905</v>
      </c>
    </row>
    <row r="25" spans="1:10" x14ac:dyDescent="0.2">
      <c r="A25" s="11" t="s">
        <v>19</v>
      </c>
      <c r="B25" s="11">
        <v>1</v>
      </c>
      <c r="C25" s="2" t="s">
        <v>35</v>
      </c>
      <c r="D25" s="25">
        <v>37288</v>
      </c>
      <c r="E25" s="28">
        <v>223513</v>
      </c>
      <c r="F25" s="28">
        <v>520</v>
      </c>
      <c r="G25" s="70">
        <f t="shared" si="0"/>
        <v>222993</v>
      </c>
      <c r="H25" s="75">
        <f t="shared" si="1"/>
        <v>0.22173908730158731</v>
      </c>
      <c r="I25" s="63">
        <v>0.95804323201131314</v>
      </c>
      <c r="J25" s="64">
        <f t="shared" si="2"/>
        <v>643.80505191160239</v>
      </c>
    </row>
    <row r="26" spans="1:10" x14ac:dyDescent="0.2">
      <c r="A26" s="11" t="s">
        <v>19</v>
      </c>
      <c r="B26" s="11">
        <v>1</v>
      </c>
      <c r="C26" s="2" t="s">
        <v>36</v>
      </c>
      <c r="D26" s="25">
        <v>37288</v>
      </c>
      <c r="E26" s="28">
        <v>198038</v>
      </c>
      <c r="F26" s="28">
        <v>558</v>
      </c>
      <c r="G26" s="70">
        <f t="shared" si="0"/>
        <v>197480</v>
      </c>
      <c r="H26" s="75">
        <f t="shared" si="1"/>
        <v>0.19646626984126983</v>
      </c>
      <c r="I26" s="63">
        <v>0.92465066992115996</v>
      </c>
      <c r="J26" s="64">
        <f t="shared" si="2"/>
        <v>621.36525018701946</v>
      </c>
    </row>
    <row r="27" spans="1:10" x14ac:dyDescent="0.2">
      <c r="A27" s="11" t="s">
        <v>19</v>
      </c>
      <c r="B27" s="11">
        <v>1</v>
      </c>
      <c r="C27" s="2" t="s">
        <v>37</v>
      </c>
      <c r="D27" s="25">
        <v>37288</v>
      </c>
      <c r="E27" s="28">
        <v>205314</v>
      </c>
      <c r="F27" s="28">
        <v>464</v>
      </c>
      <c r="G27" s="70">
        <f t="shared" si="0"/>
        <v>204850</v>
      </c>
      <c r="H27" s="75">
        <f t="shared" si="1"/>
        <v>0.20368452380952382</v>
      </c>
      <c r="I27" s="63">
        <v>0.98160739938677932</v>
      </c>
      <c r="J27" s="64">
        <f t="shared" si="2"/>
        <v>659.64017238791575</v>
      </c>
    </row>
    <row r="28" spans="1:10" x14ac:dyDescent="0.2">
      <c r="A28" s="11" t="s">
        <v>19</v>
      </c>
      <c r="B28" s="11">
        <v>1</v>
      </c>
      <c r="C28" s="2" t="s">
        <v>38</v>
      </c>
      <c r="D28" s="25">
        <v>37288</v>
      </c>
      <c r="E28" s="28">
        <v>249154</v>
      </c>
      <c r="F28" s="28">
        <v>271</v>
      </c>
      <c r="G28" s="70">
        <f t="shared" si="0"/>
        <v>248883</v>
      </c>
      <c r="H28" s="75">
        <f t="shared" si="1"/>
        <v>0.24717658730158731</v>
      </c>
      <c r="I28" s="56">
        <v>0.99146629648842755</v>
      </c>
      <c r="J28" s="64">
        <f t="shared" si="2"/>
        <v>666.26535124022325</v>
      </c>
    </row>
    <row r="29" spans="1:10" x14ac:dyDescent="0.2">
      <c r="A29" s="11" t="s">
        <v>19</v>
      </c>
      <c r="B29" s="11">
        <v>1</v>
      </c>
      <c r="C29" s="2" t="s">
        <v>39</v>
      </c>
      <c r="D29" s="25">
        <v>37288</v>
      </c>
      <c r="E29" s="28">
        <v>163649</v>
      </c>
      <c r="F29" s="28">
        <v>898</v>
      </c>
      <c r="G29" s="70">
        <f t="shared" si="0"/>
        <v>162751</v>
      </c>
      <c r="H29" s="75">
        <f t="shared" si="1"/>
        <v>0.1623501984126984</v>
      </c>
      <c r="I29" s="56">
        <v>0.70407431942265242</v>
      </c>
      <c r="J29" s="64">
        <f t="shared" si="2"/>
        <v>473.13794265202245</v>
      </c>
    </row>
    <row r="30" spans="1:10" x14ac:dyDescent="0.2">
      <c r="A30" s="11" t="s">
        <v>19</v>
      </c>
      <c r="B30" s="11">
        <v>1</v>
      </c>
      <c r="C30" s="2" t="s">
        <v>40</v>
      </c>
      <c r="D30" s="25">
        <v>37288</v>
      </c>
      <c r="E30" s="28">
        <v>241362</v>
      </c>
      <c r="F30" s="28">
        <v>287</v>
      </c>
      <c r="G30" s="70">
        <f t="shared" si="0"/>
        <v>241075</v>
      </c>
      <c r="H30" s="75">
        <f t="shared" si="1"/>
        <v>0.23944642857142856</v>
      </c>
      <c r="I30" s="56">
        <v>0.9363715389611047</v>
      </c>
      <c r="J30" s="64">
        <f t="shared" si="2"/>
        <v>629.24167418186232</v>
      </c>
    </row>
    <row r="31" spans="1:10" x14ac:dyDescent="0.2">
      <c r="A31" s="11" t="s">
        <v>19</v>
      </c>
      <c r="B31" s="11">
        <v>1</v>
      </c>
      <c r="C31" s="2" t="s">
        <v>41</v>
      </c>
      <c r="D31" s="25">
        <v>37288</v>
      </c>
      <c r="E31" s="28">
        <v>238995</v>
      </c>
      <c r="F31" s="28">
        <v>954</v>
      </c>
      <c r="G31" s="70">
        <f t="shared" si="0"/>
        <v>238041</v>
      </c>
      <c r="H31" s="75">
        <f t="shared" si="1"/>
        <v>0.23709821428571429</v>
      </c>
      <c r="I31" s="56">
        <v>0.97447907731750361</v>
      </c>
      <c r="J31" s="64">
        <f t="shared" si="2"/>
        <v>654.84993995736238</v>
      </c>
    </row>
    <row r="32" spans="1:10" x14ac:dyDescent="0.2">
      <c r="A32" s="11" t="s">
        <v>19</v>
      </c>
      <c r="B32" s="11">
        <v>1</v>
      </c>
      <c r="C32" s="2" t="s">
        <v>42</v>
      </c>
      <c r="D32" s="25">
        <v>37288</v>
      </c>
      <c r="E32" s="28">
        <v>265585</v>
      </c>
      <c r="F32" s="28">
        <v>1069</v>
      </c>
      <c r="G32" s="70">
        <f t="shared" si="0"/>
        <v>264516</v>
      </c>
      <c r="H32" s="75">
        <f t="shared" si="1"/>
        <v>0.26347718253968255</v>
      </c>
      <c r="I32" s="56">
        <v>0.99077230466030941</v>
      </c>
      <c r="J32" s="64">
        <f t="shared" si="2"/>
        <v>665.79898873172795</v>
      </c>
    </row>
    <row r="33" spans="1:10" x14ac:dyDescent="0.2">
      <c r="A33" s="11" t="s">
        <v>19</v>
      </c>
      <c r="B33" s="11">
        <v>1</v>
      </c>
      <c r="C33" s="2" t="s">
        <v>43</v>
      </c>
      <c r="D33" s="25">
        <v>37288</v>
      </c>
      <c r="E33" s="28">
        <v>330725</v>
      </c>
      <c r="F33" s="28">
        <v>668</v>
      </c>
      <c r="G33" s="70">
        <f t="shared" si="0"/>
        <v>330057</v>
      </c>
      <c r="H33" s="75">
        <f t="shared" si="1"/>
        <v>0.32810019841269839</v>
      </c>
      <c r="I33" s="56">
        <v>0.99310347761895756</v>
      </c>
      <c r="J33" s="64">
        <f t="shared" si="2"/>
        <v>667.3655369599395</v>
      </c>
    </row>
    <row r="34" spans="1:10" x14ac:dyDescent="0.2">
      <c r="A34" s="11" t="s">
        <v>19</v>
      </c>
      <c r="B34" s="11">
        <v>1</v>
      </c>
      <c r="C34" s="2" t="s">
        <v>44</v>
      </c>
      <c r="D34" s="25">
        <v>37288</v>
      </c>
      <c r="E34" s="28">
        <v>240435</v>
      </c>
      <c r="F34" s="28">
        <v>796</v>
      </c>
      <c r="G34" s="70">
        <f t="shared" si="0"/>
        <v>239639</v>
      </c>
      <c r="H34" s="75">
        <f t="shared" si="1"/>
        <v>0.23852678571428571</v>
      </c>
      <c r="I34" s="56">
        <v>0.98512583566915413</v>
      </c>
      <c r="J34" s="64">
        <f t="shared" si="2"/>
        <v>662.00456156967152</v>
      </c>
    </row>
    <row r="35" spans="1:10" x14ac:dyDescent="0.2">
      <c r="A35" s="11" t="s">
        <v>19</v>
      </c>
      <c r="B35" s="11">
        <v>1</v>
      </c>
      <c r="C35" s="2" t="s">
        <v>45</v>
      </c>
      <c r="D35" s="25">
        <v>37288</v>
      </c>
      <c r="E35" s="28">
        <v>220828</v>
      </c>
      <c r="F35" s="28">
        <v>529</v>
      </c>
      <c r="G35" s="70">
        <f t="shared" si="0"/>
        <v>220299</v>
      </c>
      <c r="H35" s="75">
        <f t="shared" si="1"/>
        <v>0.21907539682539681</v>
      </c>
      <c r="I35" s="56">
        <v>0.97149042111585737</v>
      </c>
      <c r="J35" s="64">
        <f t="shared" si="2"/>
        <v>652.84156298985613</v>
      </c>
    </row>
    <row r="36" spans="1:10" x14ac:dyDescent="0.2">
      <c r="A36" s="11" t="s">
        <v>19</v>
      </c>
      <c r="B36" s="11">
        <v>1</v>
      </c>
      <c r="C36" s="2" t="s">
        <v>46</v>
      </c>
      <c r="D36" s="25">
        <v>37288</v>
      </c>
      <c r="E36" s="28">
        <v>237174</v>
      </c>
      <c r="F36" s="28">
        <v>527</v>
      </c>
      <c r="G36" s="70">
        <f t="shared" si="0"/>
        <v>236647</v>
      </c>
      <c r="H36" s="75">
        <f t="shared" si="1"/>
        <v>0.23529166666666668</v>
      </c>
      <c r="I36" s="56">
        <v>0.93111397612211377</v>
      </c>
      <c r="J36" s="64">
        <f t="shared" si="2"/>
        <v>625.70859195406047</v>
      </c>
    </row>
    <row r="37" spans="1:10" x14ac:dyDescent="0.2">
      <c r="A37" s="11" t="s">
        <v>19</v>
      </c>
      <c r="B37" s="11">
        <v>1</v>
      </c>
      <c r="C37" s="2" t="s">
        <v>47</v>
      </c>
      <c r="D37" s="25">
        <v>37288</v>
      </c>
      <c r="E37" s="28">
        <v>197322</v>
      </c>
      <c r="F37" s="28">
        <v>545</v>
      </c>
      <c r="G37" s="70">
        <f t="shared" si="0"/>
        <v>196777</v>
      </c>
      <c r="H37" s="75">
        <f t="shared" si="1"/>
        <v>0.19575595238095239</v>
      </c>
      <c r="I37" s="56">
        <v>0.91628206457857964</v>
      </c>
      <c r="J37" s="64">
        <f t="shared" si="2"/>
        <v>615.74154739680557</v>
      </c>
    </row>
    <row r="38" spans="1:10" x14ac:dyDescent="0.2">
      <c r="A38" s="11" t="s">
        <v>19</v>
      </c>
      <c r="B38" s="11">
        <v>1</v>
      </c>
      <c r="C38" s="2" t="s">
        <v>48</v>
      </c>
      <c r="D38" s="25">
        <v>37288</v>
      </c>
      <c r="E38" s="28">
        <v>184520</v>
      </c>
      <c r="F38" s="28">
        <v>870</v>
      </c>
      <c r="G38" s="70">
        <f t="shared" si="0"/>
        <v>183650</v>
      </c>
      <c r="H38" s="75">
        <f t="shared" si="1"/>
        <v>0.18305555555555555</v>
      </c>
      <c r="I38" s="56">
        <v>0.779952312153677</v>
      </c>
      <c r="J38" s="64">
        <f t="shared" si="2"/>
        <v>524.12795376727092</v>
      </c>
    </row>
    <row r="39" spans="1:10" x14ac:dyDescent="0.2">
      <c r="A39" s="11" t="s">
        <v>19</v>
      </c>
      <c r="B39" s="11">
        <v>1</v>
      </c>
      <c r="C39" s="2" t="s">
        <v>49</v>
      </c>
      <c r="D39" s="25">
        <v>37288</v>
      </c>
      <c r="E39" s="28">
        <v>183218</v>
      </c>
      <c r="F39" s="28">
        <v>576</v>
      </c>
      <c r="G39" s="70">
        <f t="shared" si="0"/>
        <v>182642</v>
      </c>
      <c r="H39" s="75">
        <f t="shared" si="1"/>
        <v>0.18176388888888889</v>
      </c>
      <c r="I39" s="56">
        <v>0.93588071881239687</v>
      </c>
      <c r="J39" s="64">
        <f t="shared" si="2"/>
        <v>628.91184304193075</v>
      </c>
    </row>
    <row r="40" spans="1:10" x14ac:dyDescent="0.2">
      <c r="A40" s="11" t="s">
        <v>19</v>
      </c>
      <c r="B40" s="11">
        <v>1</v>
      </c>
      <c r="C40" s="2" t="s">
        <v>50</v>
      </c>
      <c r="D40" s="25">
        <v>37288</v>
      </c>
      <c r="E40" s="28">
        <v>266034</v>
      </c>
      <c r="F40" s="28">
        <v>469</v>
      </c>
      <c r="G40" s="70">
        <f t="shared" si="0"/>
        <v>265565</v>
      </c>
      <c r="H40" s="75">
        <f t="shared" si="1"/>
        <v>0.26392261904761904</v>
      </c>
      <c r="I40" s="56">
        <v>0.91912312162296828</v>
      </c>
      <c r="J40" s="64">
        <f t="shared" si="2"/>
        <v>617.65073773063466</v>
      </c>
    </row>
    <row r="41" spans="1:10" x14ac:dyDescent="0.2">
      <c r="A41" s="11" t="s">
        <v>19</v>
      </c>
      <c r="B41" s="11">
        <v>1</v>
      </c>
      <c r="C41" s="2" t="s">
        <v>51</v>
      </c>
      <c r="D41" s="25">
        <v>37288</v>
      </c>
      <c r="E41" s="28">
        <v>166238</v>
      </c>
      <c r="F41" s="28">
        <v>722</v>
      </c>
      <c r="G41" s="70">
        <f t="shared" si="0"/>
        <v>165516</v>
      </c>
      <c r="H41" s="75">
        <f t="shared" si="1"/>
        <v>0.16491865079365078</v>
      </c>
      <c r="I41" s="56">
        <v>0.87245801123586098</v>
      </c>
      <c r="J41" s="64">
        <f t="shared" si="2"/>
        <v>586.29178355049862</v>
      </c>
    </row>
    <row r="42" spans="1:10" x14ac:dyDescent="0.2">
      <c r="A42" s="11" t="s">
        <v>19</v>
      </c>
      <c r="B42" s="11">
        <v>1</v>
      </c>
      <c r="C42" s="2" t="s">
        <v>52</v>
      </c>
      <c r="D42" s="25">
        <v>37288</v>
      </c>
      <c r="E42" s="28">
        <v>210569</v>
      </c>
      <c r="F42" s="28">
        <v>668</v>
      </c>
      <c r="G42" s="70">
        <f t="shared" si="0"/>
        <v>209901</v>
      </c>
      <c r="H42" s="75">
        <f t="shared" si="1"/>
        <v>0.20889781746031746</v>
      </c>
      <c r="I42" s="56">
        <v>0.84018466395936975</v>
      </c>
      <c r="J42" s="64">
        <f t="shared" si="2"/>
        <v>564.60409418069651</v>
      </c>
    </row>
    <row r="43" spans="1:10" x14ac:dyDescent="0.2">
      <c r="A43" s="11" t="s">
        <v>19</v>
      </c>
      <c r="B43" s="11">
        <v>1</v>
      </c>
      <c r="C43" s="2" t="s">
        <v>53</v>
      </c>
      <c r="D43" s="25">
        <v>37288</v>
      </c>
      <c r="E43" s="28">
        <v>203768</v>
      </c>
      <c r="F43" s="28">
        <v>644</v>
      </c>
      <c r="G43" s="70">
        <f t="shared" si="0"/>
        <v>203124</v>
      </c>
      <c r="H43" s="75">
        <f t="shared" si="1"/>
        <v>0.20215079365079366</v>
      </c>
      <c r="I43" s="56">
        <v>0.82871720748216193</v>
      </c>
      <c r="J43" s="64">
        <f t="shared" si="2"/>
        <v>556.89796342801287</v>
      </c>
    </row>
    <row r="44" spans="1:10" x14ac:dyDescent="0.2">
      <c r="A44" s="11" t="s">
        <v>19</v>
      </c>
      <c r="B44" s="11">
        <v>1</v>
      </c>
      <c r="C44" s="2" t="s">
        <v>54</v>
      </c>
      <c r="D44" s="25">
        <v>37288</v>
      </c>
      <c r="E44" s="28">
        <v>291435</v>
      </c>
      <c r="F44" s="28">
        <v>629</v>
      </c>
      <c r="G44" s="70">
        <f t="shared" si="0"/>
        <v>290806</v>
      </c>
      <c r="H44" s="75">
        <f t="shared" si="1"/>
        <v>0.28912202380952379</v>
      </c>
      <c r="I44" s="56">
        <v>0.96438108634867292</v>
      </c>
      <c r="J44" s="64">
        <f t="shared" si="2"/>
        <v>648.06409002630824</v>
      </c>
    </row>
    <row r="45" spans="1:10" x14ac:dyDescent="0.2">
      <c r="A45" s="11" t="s">
        <v>19</v>
      </c>
      <c r="B45" s="11">
        <v>1</v>
      </c>
      <c r="C45" s="2" t="s">
        <v>55</v>
      </c>
      <c r="D45" s="25">
        <v>37288</v>
      </c>
      <c r="E45" s="28">
        <v>181677</v>
      </c>
      <c r="F45" s="28">
        <v>884</v>
      </c>
      <c r="G45" s="70">
        <f t="shared" si="0"/>
        <v>180793</v>
      </c>
      <c r="H45" s="75">
        <f t="shared" si="1"/>
        <v>0.18023511904761905</v>
      </c>
      <c r="I45" s="56">
        <v>0.86971693044580456</v>
      </c>
      <c r="J45" s="64">
        <f t="shared" si="2"/>
        <v>584.44977725958063</v>
      </c>
    </row>
    <row r="46" spans="1:10" x14ac:dyDescent="0.2">
      <c r="A46" s="11" t="s">
        <v>19</v>
      </c>
      <c r="B46" s="11">
        <v>1</v>
      </c>
      <c r="C46" s="2" t="s">
        <v>56</v>
      </c>
      <c r="D46" s="25">
        <v>37288</v>
      </c>
      <c r="E46" s="28">
        <v>289129</v>
      </c>
      <c r="F46" s="28">
        <v>852</v>
      </c>
      <c r="G46" s="70">
        <f t="shared" si="0"/>
        <v>288277</v>
      </c>
      <c r="H46" s="75">
        <f t="shared" si="1"/>
        <v>0.28683432539682541</v>
      </c>
      <c r="I46" s="56">
        <v>0.8557742526270341</v>
      </c>
      <c r="J46" s="64">
        <f t="shared" si="2"/>
        <v>575.08029776536694</v>
      </c>
    </row>
    <row r="47" spans="1:10" x14ac:dyDescent="0.2">
      <c r="A47" s="11" t="s">
        <v>19</v>
      </c>
      <c r="B47" s="11">
        <v>1</v>
      </c>
      <c r="C47" s="2" t="s">
        <v>57</v>
      </c>
      <c r="D47" s="25">
        <v>37288</v>
      </c>
      <c r="E47" s="28">
        <v>324087</v>
      </c>
      <c r="F47" s="28">
        <v>779</v>
      </c>
      <c r="G47" s="70">
        <f t="shared" si="0"/>
        <v>323308</v>
      </c>
      <c r="H47" s="75">
        <f t="shared" si="1"/>
        <v>0.32151488095238095</v>
      </c>
      <c r="I47" s="56">
        <v>0.94795618499381384</v>
      </c>
      <c r="J47" s="64">
        <f t="shared" si="2"/>
        <v>637.02655631584287</v>
      </c>
    </row>
    <row r="48" spans="1:10" x14ac:dyDescent="0.2">
      <c r="A48" s="11" t="s">
        <v>19</v>
      </c>
      <c r="B48" s="11">
        <v>1</v>
      </c>
      <c r="C48" s="2" t="s">
        <v>58</v>
      </c>
      <c r="D48" s="25">
        <v>37288</v>
      </c>
      <c r="E48" s="28">
        <v>267305</v>
      </c>
      <c r="F48" s="28">
        <v>948</v>
      </c>
      <c r="G48" s="70">
        <f t="shared" si="0"/>
        <v>266357</v>
      </c>
      <c r="H48" s="75">
        <f t="shared" si="1"/>
        <v>0.26518353174603176</v>
      </c>
      <c r="I48" s="56">
        <v>0.71123658470991435</v>
      </c>
      <c r="J48" s="64">
        <f t="shared" si="2"/>
        <v>477.95098492506247</v>
      </c>
    </row>
    <row r="49" spans="1:10" x14ac:dyDescent="0.2">
      <c r="A49" s="11" t="s">
        <v>19</v>
      </c>
      <c r="B49" s="11">
        <v>1</v>
      </c>
      <c r="C49" s="2" t="s">
        <v>59</v>
      </c>
      <c r="D49" s="25">
        <v>37288</v>
      </c>
      <c r="E49" s="28">
        <v>284784</v>
      </c>
      <c r="F49" s="28">
        <v>584</v>
      </c>
      <c r="G49" s="70">
        <f t="shared" si="0"/>
        <v>284200</v>
      </c>
      <c r="H49" s="75">
        <f t="shared" si="1"/>
        <v>0.28252380952380951</v>
      </c>
      <c r="I49" s="56">
        <v>0.94882660234744409</v>
      </c>
      <c r="J49" s="64">
        <f t="shared" si="2"/>
        <v>637.61147677748238</v>
      </c>
    </row>
    <row r="50" spans="1:10" x14ac:dyDescent="0.2">
      <c r="A50" s="11" t="s">
        <v>19</v>
      </c>
      <c r="B50" s="11">
        <v>1</v>
      </c>
      <c r="C50" s="2" t="s">
        <v>60</v>
      </c>
      <c r="D50" s="25">
        <v>37288</v>
      </c>
      <c r="E50" s="28">
        <v>246342</v>
      </c>
      <c r="F50" s="28">
        <v>384</v>
      </c>
      <c r="G50" s="70">
        <f t="shared" si="0"/>
        <v>245958</v>
      </c>
      <c r="H50" s="75">
        <f t="shared" si="1"/>
        <v>0.24438690476190475</v>
      </c>
      <c r="I50" s="56">
        <v>0.83572971070987512</v>
      </c>
      <c r="J50" s="64">
        <f t="shared" si="2"/>
        <v>561.61036559703609</v>
      </c>
    </row>
    <row r="51" spans="1:10" x14ac:dyDescent="0.2">
      <c r="A51" s="11" t="s">
        <v>19</v>
      </c>
      <c r="B51" s="11">
        <v>1</v>
      </c>
      <c r="C51" s="2" t="s">
        <v>61</v>
      </c>
      <c r="D51" s="25">
        <v>37288</v>
      </c>
      <c r="E51" s="28">
        <v>276432</v>
      </c>
      <c r="F51" s="28">
        <v>580</v>
      </c>
      <c r="G51" s="70">
        <f t="shared" si="0"/>
        <v>275852</v>
      </c>
      <c r="H51" s="75">
        <f t="shared" si="1"/>
        <v>0.27423809523809523</v>
      </c>
      <c r="I51" s="56">
        <v>0.94128101006360254</v>
      </c>
      <c r="J51" s="64">
        <f t="shared" si="2"/>
        <v>632.54083876274092</v>
      </c>
    </row>
    <row r="52" spans="1:10" x14ac:dyDescent="0.2">
      <c r="A52" s="11" t="s">
        <v>19</v>
      </c>
      <c r="B52" s="11">
        <v>1</v>
      </c>
      <c r="C52" s="2" t="s">
        <v>62</v>
      </c>
      <c r="D52" s="25">
        <v>37288</v>
      </c>
      <c r="E52" s="28">
        <v>262486</v>
      </c>
      <c r="F52" s="28">
        <v>182</v>
      </c>
      <c r="G52" s="70">
        <f t="shared" si="0"/>
        <v>262304</v>
      </c>
      <c r="H52" s="75">
        <f t="shared" si="1"/>
        <v>0.26040277777777776</v>
      </c>
      <c r="I52" s="56">
        <v>0.98107840359853649</v>
      </c>
      <c r="J52" s="64">
        <f t="shared" si="2"/>
        <v>659.2846872182165</v>
      </c>
    </row>
    <row r="53" spans="1:10" x14ac:dyDescent="0.2">
      <c r="A53" s="11" t="s">
        <v>19</v>
      </c>
      <c r="B53" s="11">
        <v>1</v>
      </c>
      <c r="C53" s="2" t="s">
        <v>63</v>
      </c>
      <c r="D53" s="25">
        <v>37288</v>
      </c>
      <c r="E53" s="28">
        <v>243015</v>
      </c>
      <c r="F53" s="28">
        <v>284</v>
      </c>
      <c r="G53" s="70">
        <f t="shared" si="0"/>
        <v>242731</v>
      </c>
      <c r="H53" s="75">
        <f t="shared" si="1"/>
        <v>0.24108630952380952</v>
      </c>
      <c r="I53" s="56">
        <v>0.97447350773032149</v>
      </c>
      <c r="J53" s="64">
        <f t="shared" si="2"/>
        <v>654.8461971947761</v>
      </c>
    </row>
    <row r="54" spans="1:10" x14ac:dyDescent="0.2">
      <c r="A54" s="11" t="s">
        <v>19</v>
      </c>
      <c r="B54" s="11">
        <v>1</v>
      </c>
      <c r="C54" s="2" t="s">
        <v>64</v>
      </c>
      <c r="D54" s="25">
        <v>37288</v>
      </c>
      <c r="E54" s="28">
        <v>231897</v>
      </c>
      <c r="F54" s="28">
        <v>239</v>
      </c>
      <c r="G54" s="70">
        <f t="shared" si="0"/>
        <v>231658</v>
      </c>
      <c r="H54" s="75">
        <f t="shared" si="1"/>
        <v>0.23005654761904762</v>
      </c>
      <c r="I54" s="56">
        <v>0.88826044633335821</v>
      </c>
      <c r="J54" s="64">
        <f t="shared" si="2"/>
        <v>596.91101993601671</v>
      </c>
    </row>
    <row r="55" spans="1:10" x14ac:dyDescent="0.2">
      <c r="A55" s="11" t="s">
        <v>19</v>
      </c>
      <c r="B55" s="11">
        <v>1</v>
      </c>
      <c r="C55" s="2" t="s">
        <v>65</v>
      </c>
      <c r="D55" s="25">
        <v>37288</v>
      </c>
      <c r="E55" s="28">
        <v>209296</v>
      </c>
      <c r="F55" s="28">
        <v>568</v>
      </c>
      <c r="G55" s="70">
        <f t="shared" si="0"/>
        <v>208728</v>
      </c>
      <c r="H55" s="75">
        <f t="shared" si="1"/>
        <v>0.20763492063492064</v>
      </c>
      <c r="I55" s="56">
        <v>0.95384097985591998</v>
      </c>
      <c r="J55" s="64">
        <f t="shared" si="2"/>
        <v>640.98113846317824</v>
      </c>
    </row>
    <row r="56" spans="1:10" x14ac:dyDescent="0.2">
      <c r="A56" s="11" t="s">
        <v>19</v>
      </c>
      <c r="B56" s="11">
        <v>1</v>
      </c>
      <c r="C56" s="2" t="s">
        <v>66</v>
      </c>
      <c r="D56" s="25">
        <v>37288</v>
      </c>
      <c r="E56" s="28">
        <v>201797</v>
      </c>
      <c r="F56" s="28">
        <v>1048</v>
      </c>
      <c r="G56" s="70">
        <f t="shared" si="0"/>
        <v>200749</v>
      </c>
      <c r="H56" s="75">
        <f t="shared" si="1"/>
        <v>0.2001954365079365</v>
      </c>
      <c r="I56" s="56">
        <v>0.77105415401816191</v>
      </c>
      <c r="J56" s="64">
        <f t="shared" si="2"/>
        <v>518.14839150020475</v>
      </c>
    </row>
    <row r="57" spans="1:10" x14ac:dyDescent="0.2">
      <c r="A57" s="11" t="s">
        <v>19</v>
      </c>
      <c r="B57" s="11">
        <v>1</v>
      </c>
      <c r="C57" s="2" t="s">
        <v>67</v>
      </c>
      <c r="D57" s="25">
        <v>37288</v>
      </c>
      <c r="E57" s="28">
        <v>216512</v>
      </c>
      <c r="F57" s="28">
        <v>545</v>
      </c>
      <c r="G57" s="70">
        <f t="shared" si="0"/>
        <v>215967</v>
      </c>
      <c r="H57" s="75">
        <f t="shared" si="1"/>
        <v>0.21479365079365079</v>
      </c>
      <c r="I57" s="56">
        <v>0.94285119688579133</v>
      </c>
      <c r="J57" s="64">
        <f t="shared" si="2"/>
        <v>633.59600430725175</v>
      </c>
    </row>
    <row r="58" spans="1:10" x14ac:dyDescent="0.2">
      <c r="A58" s="11" t="s">
        <v>19</v>
      </c>
      <c r="B58" s="11">
        <v>1</v>
      </c>
      <c r="C58" s="2" t="s">
        <v>68</v>
      </c>
      <c r="D58" s="25">
        <v>37288</v>
      </c>
      <c r="E58" s="28">
        <v>173575</v>
      </c>
      <c r="F58" s="28">
        <v>1112</v>
      </c>
      <c r="G58" s="70">
        <f t="shared" si="0"/>
        <v>172463</v>
      </c>
      <c r="H58" s="75">
        <f t="shared" si="1"/>
        <v>0.17219742063492063</v>
      </c>
      <c r="I58" s="56">
        <v>0.71354560163346803</v>
      </c>
      <c r="J58" s="64">
        <f t="shared" si="2"/>
        <v>479.50264429769049</v>
      </c>
    </row>
    <row r="59" spans="1:10" x14ac:dyDescent="0.2">
      <c r="A59" s="11" t="s">
        <v>19</v>
      </c>
      <c r="B59" s="11">
        <v>1</v>
      </c>
      <c r="C59" s="2" t="s">
        <v>69</v>
      </c>
      <c r="D59" s="25">
        <v>37288</v>
      </c>
      <c r="E59" s="28">
        <v>155874</v>
      </c>
      <c r="F59" s="28">
        <v>404</v>
      </c>
      <c r="G59" s="70">
        <f t="shared" si="0"/>
        <v>155470</v>
      </c>
      <c r="H59" s="75">
        <f t="shared" si="1"/>
        <v>0.15463690476190475</v>
      </c>
      <c r="I59" s="56">
        <v>0.68007736106087724</v>
      </c>
      <c r="J59" s="64">
        <f t="shared" si="2"/>
        <v>457.0119866329095</v>
      </c>
    </row>
    <row r="60" spans="1:10" x14ac:dyDescent="0.2">
      <c r="A60" s="11" t="s">
        <v>19</v>
      </c>
      <c r="B60" s="11">
        <v>1</v>
      </c>
      <c r="C60" s="2" t="s">
        <v>70</v>
      </c>
      <c r="D60" s="25">
        <v>37288</v>
      </c>
      <c r="E60" s="28">
        <v>269805</v>
      </c>
      <c r="F60" s="28">
        <v>1051</v>
      </c>
      <c r="G60" s="70">
        <f t="shared" si="0"/>
        <v>268754</v>
      </c>
      <c r="H60" s="75">
        <f t="shared" si="1"/>
        <v>0.26766369047619049</v>
      </c>
      <c r="I60" s="56">
        <v>0.93279539838992187</v>
      </c>
      <c r="J60" s="64">
        <f t="shared" si="2"/>
        <v>626.83850771802747</v>
      </c>
    </row>
    <row r="61" spans="1:10" x14ac:dyDescent="0.2">
      <c r="A61" s="11" t="s">
        <v>19</v>
      </c>
      <c r="B61" s="11">
        <v>1</v>
      </c>
      <c r="C61" s="2" t="s">
        <v>71</v>
      </c>
      <c r="D61" s="25">
        <v>37288</v>
      </c>
      <c r="E61" s="28">
        <v>300508</v>
      </c>
      <c r="F61" s="28">
        <v>745</v>
      </c>
      <c r="G61" s="70">
        <f t="shared" si="0"/>
        <v>299763</v>
      </c>
      <c r="H61" s="75">
        <f t="shared" si="1"/>
        <v>0.29812301587301587</v>
      </c>
      <c r="I61" s="56">
        <v>0.90145371024859544</v>
      </c>
      <c r="J61" s="64">
        <f t="shared" si="2"/>
        <v>605.77689328705617</v>
      </c>
    </row>
    <row r="62" spans="1:10" x14ac:dyDescent="0.2">
      <c r="A62" s="11" t="s">
        <v>19</v>
      </c>
      <c r="B62" s="11">
        <v>1</v>
      </c>
      <c r="C62" s="2" t="s">
        <v>72</v>
      </c>
      <c r="D62" s="25">
        <v>37288</v>
      </c>
      <c r="E62" s="28">
        <v>277190</v>
      </c>
      <c r="F62" s="28">
        <v>925</v>
      </c>
      <c r="G62" s="70">
        <f t="shared" si="0"/>
        <v>276265</v>
      </c>
      <c r="H62" s="75">
        <f t="shared" si="1"/>
        <v>0.27499007936507935</v>
      </c>
      <c r="I62" s="56">
        <v>0.95048290488848486</v>
      </c>
      <c r="J62" s="64">
        <f t="shared" si="2"/>
        <v>638.72451208506186</v>
      </c>
    </row>
    <row r="63" spans="1:10" x14ac:dyDescent="0.2">
      <c r="A63" s="11" t="s">
        <v>19</v>
      </c>
      <c r="B63" s="11">
        <v>1</v>
      </c>
      <c r="C63" s="2" t="s">
        <v>73</v>
      </c>
      <c r="D63" s="25">
        <v>37288</v>
      </c>
      <c r="E63" s="28">
        <v>92081</v>
      </c>
      <c r="F63" s="28">
        <v>298</v>
      </c>
      <c r="G63" s="70">
        <f t="shared" si="0"/>
        <v>91783</v>
      </c>
      <c r="H63" s="75">
        <f t="shared" si="1"/>
        <v>9.1350198412698411E-2</v>
      </c>
      <c r="I63" s="56">
        <v>0.4891293059634842</v>
      </c>
      <c r="J63" s="64">
        <f t="shared" si="2"/>
        <v>328.69489360746138</v>
      </c>
    </row>
    <row r="64" spans="1:10" x14ac:dyDescent="0.2">
      <c r="A64" s="11" t="s">
        <v>19</v>
      </c>
      <c r="B64" s="11">
        <v>1</v>
      </c>
      <c r="C64" s="2" t="s">
        <v>74</v>
      </c>
      <c r="D64" s="25">
        <v>37288</v>
      </c>
      <c r="E64" s="28">
        <v>152371</v>
      </c>
      <c r="F64" s="28">
        <v>820</v>
      </c>
      <c r="G64" s="70">
        <f t="shared" si="0"/>
        <v>151551</v>
      </c>
      <c r="H64" s="75">
        <f t="shared" si="1"/>
        <v>0.15116170634920634</v>
      </c>
      <c r="I64" s="56">
        <v>0.6941179758385656</v>
      </c>
      <c r="J64" s="64">
        <f t="shared" si="2"/>
        <v>466.44727976351606</v>
      </c>
    </row>
    <row r="65" spans="1:10" x14ac:dyDescent="0.2">
      <c r="A65" s="11" t="s">
        <v>19</v>
      </c>
      <c r="B65" s="11">
        <v>1</v>
      </c>
      <c r="C65" s="2" t="s">
        <v>75</v>
      </c>
      <c r="D65" s="25">
        <v>37288</v>
      </c>
      <c r="E65" s="28">
        <v>173761</v>
      </c>
      <c r="F65" s="28">
        <v>721</v>
      </c>
      <c r="G65" s="70">
        <f t="shared" si="0"/>
        <v>173040</v>
      </c>
      <c r="H65" s="75">
        <f t="shared" si="1"/>
        <v>0.17238194444444443</v>
      </c>
      <c r="I65" s="56">
        <v>0.76709514901811549</v>
      </c>
      <c r="J65" s="64">
        <f t="shared" si="2"/>
        <v>515.48794014017358</v>
      </c>
    </row>
    <row r="66" spans="1:10" x14ac:dyDescent="0.2">
      <c r="A66" s="11" t="s">
        <v>19</v>
      </c>
      <c r="B66" s="11">
        <v>1</v>
      </c>
      <c r="C66" s="2" t="s">
        <v>76</v>
      </c>
      <c r="D66" s="25">
        <v>37288</v>
      </c>
      <c r="E66" s="28">
        <v>234230</v>
      </c>
      <c r="F66" s="28">
        <v>656</v>
      </c>
      <c r="G66" s="70">
        <f t="shared" si="0"/>
        <v>233574</v>
      </c>
      <c r="H66" s="75">
        <f t="shared" si="1"/>
        <v>0.23237103174603174</v>
      </c>
      <c r="I66" s="56">
        <v>0.98563101766995898</v>
      </c>
      <c r="J66" s="64">
        <f t="shared" si="2"/>
        <v>662.34404387421239</v>
      </c>
    </row>
    <row r="67" spans="1:10" x14ac:dyDescent="0.2">
      <c r="A67" s="11" t="s">
        <v>19</v>
      </c>
      <c r="B67" s="11">
        <v>1</v>
      </c>
      <c r="C67" s="2" t="s">
        <v>77</v>
      </c>
      <c r="D67" s="25">
        <v>37288</v>
      </c>
      <c r="E67" s="28">
        <v>145130</v>
      </c>
      <c r="F67" s="28">
        <v>354</v>
      </c>
      <c r="G67" s="70">
        <f t="shared" si="0"/>
        <v>144776</v>
      </c>
      <c r="H67" s="75">
        <f t="shared" si="1"/>
        <v>0.14397817460317461</v>
      </c>
      <c r="I67" s="56">
        <v>0.9177961044540982</v>
      </c>
      <c r="J67" s="64">
        <f t="shared" si="2"/>
        <v>616.758982193154</v>
      </c>
    </row>
    <row r="68" spans="1:10" x14ac:dyDescent="0.2">
      <c r="A68" s="11" t="s">
        <v>19</v>
      </c>
      <c r="B68" s="11">
        <v>1</v>
      </c>
      <c r="C68" s="2" t="s">
        <v>78</v>
      </c>
      <c r="D68" s="25">
        <v>37288</v>
      </c>
      <c r="E68" s="28">
        <v>217488</v>
      </c>
      <c r="F68" s="28">
        <v>615</v>
      </c>
      <c r="G68" s="70">
        <f t="shared" si="0"/>
        <v>216873</v>
      </c>
      <c r="H68" s="75">
        <f t="shared" si="1"/>
        <v>0.21576190476190477</v>
      </c>
      <c r="I68" s="56">
        <v>0.89730162378326317</v>
      </c>
      <c r="J68" s="64">
        <f t="shared" si="2"/>
        <v>602.98669118235284</v>
      </c>
    </row>
    <row r="69" spans="1:10" x14ac:dyDescent="0.2">
      <c r="A69" s="11" t="s">
        <v>19</v>
      </c>
      <c r="B69" s="11">
        <v>1</v>
      </c>
      <c r="C69" s="2" t="s">
        <v>79</v>
      </c>
      <c r="D69" s="25">
        <v>37288</v>
      </c>
      <c r="E69" s="28">
        <v>177638</v>
      </c>
      <c r="F69" s="28">
        <v>701</v>
      </c>
      <c r="G69" s="70">
        <f t="shared" si="0"/>
        <v>176937</v>
      </c>
      <c r="H69" s="75">
        <f t="shared" si="1"/>
        <v>0.17622817460317461</v>
      </c>
      <c r="I69" s="56">
        <v>0.89176081460407175</v>
      </c>
      <c r="J69" s="64">
        <f t="shared" si="2"/>
        <v>599.26326741393621</v>
      </c>
    </row>
    <row r="70" spans="1:10" x14ac:dyDescent="0.2">
      <c r="A70" s="11" t="s">
        <v>19</v>
      </c>
      <c r="B70" s="11">
        <v>1</v>
      </c>
      <c r="C70" s="2" t="s">
        <v>80</v>
      </c>
      <c r="D70" s="25">
        <v>37288</v>
      </c>
      <c r="E70" s="28">
        <v>194607</v>
      </c>
      <c r="F70" s="28">
        <v>924</v>
      </c>
      <c r="G70" s="70">
        <f t="shared" si="0"/>
        <v>193683</v>
      </c>
      <c r="H70" s="75">
        <f t="shared" si="1"/>
        <v>0.1930625</v>
      </c>
      <c r="I70" s="56">
        <v>0.90245590289998379</v>
      </c>
      <c r="J70" s="64">
        <f t="shared" si="2"/>
        <v>606.45036674878907</v>
      </c>
    </row>
    <row r="71" spans="1:10" x14ac:dyDescent="0.2">
      <c r="A71" s="11" t="s">
        <v>19</v>
      </c>
      <c r="B71" s="11">
        <v>1</v>
      </c>
      <c r="C71" s="2" t="s">
        <v>81</v>
      </c>
      <c r="D71" s="25">
        <v>37288</v>
      </c>
      <c r="E71" s="28">
        <v>217157</v>
      </c>
      <c r="F71" s="28">
        <v>830</v>
      </c>
      <c r="G71" s="70">
        <f t="shared" si="0"/>
        <v>216327</v>
      </c>
      <c r="H71" s="75">
        <f t="shared" si="1"/>
        <v>0.21543353174603175</v>
      </c>
      <c r="I71" s="56">
        <v>0.90237263632487263</v>
      </c>
      <c r="J71" s="64">
        <f t="shared" si="2"/>
        <v>606.39441161031436</v>
      </c>
    </row>
    <row r="72" spans="1:10" x14ac:dyDescent="0.2">
      <c r="A72" s="11" t="s">
        <v>19</v>
      </c>
      <c r="B72" s="11">
        <v>1</v>
      </c>
      <c r="C72" s="2" t="s">
        <v>82</v>
      </c>
      <c r="D72" s="25">
        <v>37288</v>
      </c>
      <c r="E72" s="28">
        <v>212816</v>
      </c>
      <c r="F72" s="28">
        <v>848</v>
      </c>
      <c r="G72" s="70">
        <f t="shared" si="0"/>
        <v>211968</v>
      </c>
      <c r="H72" s="75">
        <f t="shared" si="1"/>
        <v>0.21112698412698414</v>
      </c>
      <c r="I72" s="56">
        <v>0.7981272404733456</v>
      </c>
      <c r="J72" s="64">
        <f t="shared" si="2"/>
        <v>536.34150559808825</v>
      </c>
    </row>
    <row r="73" spans="1:10" x14ac:dyDescent="0.2">
      <c r="A73" s="11" t="s">
        <v>19</v>
      </c>
      <c r="B73" s="11">
        <v>1</v>
      </c>
      <c r="C73" s="2" t="s">
        <v>83</v>
      </c>
      <c r="D73" s="25">
        <v>37288</v>
      </c>
      <c r="E73" s="28">
        <v>247870</v>
      </c>
      <c r="F73" s="28">
        <v>581</v>
      </c>
      <c r="G73" s="70">
        <f t="shared" si="0"/>
        <v>247289</v>
      </c>
      <c r="H73" s="75">
        <f t="shared" si="1"/>
        <v>0.24590277777777778</v>
      </c>
      <c r="I73" s="56">
        <v>0.91747485909098703</v>
      </c>
      <c r="J73" s="64">
        <f t="shared" si="2"/>
        <v>616.54310530914324</v>
      </c>
    </row>
    <row r="74" spans="1:10" x14ac:dyDescent="0.2">
      <c r="A74" s="11" t="s">
        <v>19</v>
      </c>
      <c r="B74" s="11">
        <v>1</v>
      </c>
      <c r="C74" s="2" t="s">
        <v>84</v>
      </c>
      <c r="D74" s="25">
        <v>37288</v>
      </c>
      <c r="E74" s="28">
        <v>235307</v>
      </c>
      <c r="F74" s="28">
        <v>723</v>
      </c>
      <c r="G74" s="70">
        <f t="shared" si="0"/>
        <v>234584</v>
      </c>
      <c r="H74" s="75">
        <f t="shared" si="1"/>
        <v>0.23343948412698412</v>
      </c>
      <c r="I74" s="56">
        <v>0.89636781394796727</v>
      </c>
      <c r="J74" s="64">
        <f t="shared" si="2"/>
        <v>602.359170973034</v>
      </c>
    </row>
    <row r="75" spans="1:10" x14ac:dyDescent="0.2">
      <c r="A75" s="11" t="s">
        <v>19</v>
      </c>
      <c r="B75" s="11">
        <v>1</v>
      </c>
      <c r="C75" s="2" t="s">
        <v>85</v>
      </c>
      <c r="D75" s="25">
        <v>37288</v>
      </c>
      <c r="E75" s="28">
        <v>245600</v>
      </c>
      <c r="F75" s="28">
        <v>630</v>
      </c>
      <c r="G75" s="70">
        <f t="shared" si="0"/>
        <v>244970</v>
      </c>
      <c r="H75" s="75">
        <f t="shared" si="1"/>
        <v>0.24365079365079365</v>
      </c>
      <c r="I75" s="56">
        <v>0.92250716714588776</v>
      </c>
      <c r="J75" s="64">
        <f t="shared" si="2"/>
        <v>619.92481632203658</v>
      </c>
    </row>
    <row r="76" spans="1:10" x14ac:dyDescent="0.2">
      <c r="A76" s="11" t="s">
        <v>19</v>
      </c>
      <c r="B76" s="11">
        <v>1</v>
      </c>
      <c r="C76" s="2" t="s">
        <v>86</v>
      </c>
      <c r="D76" s="25">
        <v>37288</v>
      </c>
      <c r="E76" s="28">
        <v>228434</v>
      </c>
      <c r="F76" s="28">
        <v>909</v>
      </c>
      <c r="G76" s="70">
        <f t="shared" ref="G76:G117" si="3">E76-F76</f>
        <v>227525</v>
      </c>
      <c r="H76" s="75">
        <f t="shared" ref="H76:H117" si="4">IF(E76&lt;0,0,E76/(28*1500*24))</f>
        <v>0.22662103174603174</v>
      </c>
      <c r="I76" s="56">
        <v>0.90556985729270723</v>
      </c>
      <c r="J76" s="64">
        <f t="shared" ref="J76:J117" si="5">I76*(24*28)</f>
        <v>608.54294410069929</v>
      </c>
    </row>
    <row r="77" spans="1:10" x14ac:dyDescent="0.2">
      <c r="A77" s="11" t="s">
        <v>19</v>
      </c>
      <c r="B77" s="11">
        <v>1</v>
      </c>
      <c r="C77" s="2" t="s">
        <v>87</v>
      </c>
      <c r="D77" s="25">
        <v>37288</v>
      </c>
      <c r="E77" s="28">
        <v>222299</v>
      </c>
      <c r="F77" s="28">
        <v>687</v>
      </c>
      <c r="G77" s="70">
        <f t="shared" si="3"/>
        <v>221612</v>
      </c>
      <c r="H77" s="75">
        <f t="shared" si="4"/>
        <v>0.22053472222222223</v>
      </c>
      <c r="I77" s="56">
        <v>0.82637011121681037</v>
      </c>
      <c r="J77" s="64">
        <f t="shared" si="5"/>
        <v>555.32071473769656</v>
      </c>
    </row>
    <row r="78" spans="1:10" x14ac:dyDescent="0.2">
      <c r="A78" s="11" t="s">
        <v>19</v>
      </c>
      <c r="B78" s="11">
        <v>1</v>
      </c>
      <c r="C78" s="2" t="s">
        <v>88</v>
      </c>
      <c r="D78" s="25">
        <v>37288</v>
      </c>
      <c r="E78" s="28">
        <v>217782</v>
      </c>
      <c r="F78" s="28">
        <v>528</v>
      </c>
      <c r="G78" s="70">
        <f t="shared" si="3"/>
        <v>217254</v>
      </c>
      <c r="H78" s="75">
        <f t="shared" si="4"/>
        <v>0.21605357142857143</v>
      </c>
      <c r="I78" s="56">
        <v>0.75572764887984012</v>
      </c>
      <c r="J78" s="64">
        <f t="shared" si="5"/>
        <v>507.84898004725255</v>
      </c>
    </row>
    <row r="79" spans="1:10" x14ac:dyDescent="0.2">
      <c r="A79" s="11" t="s">
        <v>19</v>
      </c>
      <c r="B79" s="11">
        <v>1</v>
      </c>
      <c r="C79" s="2" t="s">
        <v>89</v>
      </c>
      <c r="D79" s="25">
        <v>37288</v>
      </c>
      <c r="E79" s="28">
        <v>231740</v>
      </c>
      <c r="F79" s="28">
        <v>1280</v>
      </c>
      <c r="G79" s="70">
        <f t="shared" si="3"/>
        <v>230460</v>
      </c>
      <c r="H79" s="75">
        <f t="shared" si="4"/>
        <v>0.22990079365079366</v>
      </c>
      <c r="I79" s="56">
        <v>0.80065806663974548</v>
      </c>
      <c r="J79" s="64">
        <f t="shared" si="5"/>
        <v>538.04222078190901</v>
      </c>
    </row>
    <row r="80" spans="1:10" x14ac:dyDescent="0.2">
      <c r="A80" s="11" t="s">
        <v>19</v>
      </c>
      <c r="B80" s="11">
        <v>1</v>
      </c>
      <c r="C80" s="2" t="s">
        <v>90</v>
      </c>
      <c r="D80" s="25">
        <v>37288</v>
      </c>
      <c r="E80" s="28">
        <v>214838</v>
      </c>
      <c r="F80" s="28">
        <v>598</v>
      </c>
      <c r="G80" s="70">
        <f t="shared" si="3"/>
        <v>214240</v>
      </c>
      <c r="H80" s="75">
        <f t="shared" si="4"/>
        <v>0.21313293650793652</v>
      </c>
      <c r="I80" s="56">
        <v>0.83510048493861921</v>
      </c>
      <c r="J80" s="64">
        <f t="shared" si="5"/>
        <v>561.18752587875213</v>
      </c>
    </row>
    <row r="81" spans="1:10" x14ac:dyDescent="0.2">
      <c r="A81" s="11" t="s">
        <v>19</v>
      </c>
      <c r="B81" s="11">
        <v>1</v>
      </c>
      <c r="C81" s="2" t="s">
        <v>91</v>
      </c>
      <c r="D81" s="25">
        <v>37288</v>
      </c>
      <c r="E81" s="28">
        <v>175487</v>
      </c>
      <c r="F81" s="28">
        <v>754</v>
      </c>
      <c r="G81" s="70">
        <f t="shared" si="3"/>
        <v>174733</v>
      </c>
      <c r="H81" s="75">
        <f t="shared" si="4"/>
        <v>0.17409424603174603</v>
      </c>
      <c r="I81" s="56">
        <v>0.76752489997753448</v>
      </c>
      <c r="J81" s="64">
        <f t="shared" si="5"/>
        <v>515.77673278490317</v>
      </c>
    </row>
    <row r="82" spans="1:10" x14ac:dyDescent="0.2">
      <c r="A82" s="11" t="s">
        <v>19</v>
      </c>
      <c r="B82" s="11">
        <v>1</v>
      </c>
      <c r="C82" s="2" t="s">
        <v>92</v>
      </c>
      <c r="D82" s="25">
        <v>37288</v>
      </c>
      <c r="E82" s="28">
        <v>207314</v>
      </c>
      <c r="F82" s="28">
        <v>780</v>
      </c>
      <c r="G82" s="70">
        <f t="shared" si="3"/>
        <v>206534</v>
      </c>
      <c r="H82" s="75">
        <f t="shared" si="4"/>
        <v>0.20566865079365079</v>
      </c>
      <c r="I82" s="56">
        <v>0.84874669868252972</v>
      </c>
      <c r="J82" s="64">
        <f t="shared" si="5"/>
        <v>570.35778151466002</v>
      </c>
    </row>
    <row r="83" spans="1:10" x14ac:dyDescent="0.2">
      <c r="A83" s="11" t="s">
        <v>19</v>
      </c>
      <c r="B83" s="11">
        <v>1</v>
      </c>
      <c r="C83" s="2" t="s">
        <v>93</v>
      </c>
      <c r="D83" s="25">
        <v>37288</v>
      </c>
      <c r="E83" s="28">
        <v>191862</v>
      </c>
      <c r="F83" s="28">
        <v>649</v>
      </c>
      <c r="G83" s="70">
        <f t="shared" si="3"/>
        <v>191213</v>
      </c>
      <c r="H83" s="75">
        <f t="shared" si="4"/>
        <v>0.19033928571428571</v>
      </c>
      <c r="I83" s="56">
        <v>0.8728466480274345</v>
      </c>
      <c r="J83" s="64">
        <f t="shared" si="5"/>
        <v>586.552947474436</v>
      </c>
    </row>
    <row r="84" spans="1:10" x14ac:dyDescent="0.2">
      <c r="A84" s="11" t="s">
        <v>19</v>
      </c>
      <c r="B84" s="11">
        <v>1</v>
      </c>
      <c r="C84" s="2" t="s">
        <v>94</v>
      </c>
      <c r="D84" s="25">
        <v>37288</v>
      </c>
      <c r="E84" s="28">
        <v>242904</v>
      </c>
      <c r="F84" s="28">
        <v>779</v>
      </c>
      <c r="G84" s="70">
        <f t="shared" si="3"/>
        <v>242125</v>
      </c>
      <c r="H84" s="75">
        <f t="shared" si="4"/>
        <v>0.24097619047619048</v>
      </c>
      <c r="I84" s="56">
        <v>0.72001136852911174</v>
      </c>
      <c r="J84" s="64">
        <f t="shared" si="5"/>
        <v>483.8476396515631</v>
      </c>
    </row>
    <row r="85" spans="1:10" x14ac:dyDescent="0.2">
      <c r="A85" s="11" t="s">
        <v>19</v>
      </c>
      <c r="B85" s="11">
        <v>1</v>
      </c>
      <c r="C85" s="2" t="s">
        <v>95</v>
      </c>
      <c r="D85" s="25">
        <v>37288</v>
      </c>
      <c r="E85" s="28">
        <v>178144</v>
      </c>
      <c r="F85" s="28">
        <v>686</v>
      </c>
      <c r="G85" s="70">
        <f t="shared" si="3"/>
        <v>177458</v>
      </c>
      <c r="H85" s="75">
        <f t="shared" si="4"/>
        <v>0.17673015873015874</v>
      </c>
      <c r="I85" s="56">
        <v>0.81344549009259803</v>
      </c>
      <c r="J85" s="64">
        <f t="shared" si="5"/>
        <v>546.63536934222589</v>
      </c>
    </row>
    <row r="86" spans="1:10" x14ac:dyDescent="0.2">
      <c r="A86" s="11" t="s">
        <v>19</v>
      </c>
      <c r="B86" s="11">
        <v>1</v>
      </c>
      <c r="C86" s="2" t="s">
        <v>96</v>
      </c>
      <c r="D86" s="25">
        <v>37288</v>
      </c>
      <c r="E86" s="28">
        <v>223313</v>
      </c>
      <c r="F86" s="28">
        <v>767</v>
      </c>
      <c r="G86" s="70">
        <f t="shared" si="3"/>
        <v>222546</v>
      </c>
      <c r="H86" s="75">
        <f t="shared" si="4"/>
        <v>0.22154067460317461</v>
      </c>
      <c r="I86" s="56">
        <v>0.83462258964430158</v>
      </c>
      <c r="J86" s="64">
        <f t="shared" si="5"/>
        <v>560.86638024097067</v>
      </c>
    </row>
    <row r="87" spans="1:10" x14ac:dyDescent="0.2">
      <c r="A87" s="11" t="s">
        <v>19</v>
      </c>
      <c r="B87" s="11">
        <v>1</v>
      </c>
      <c r="C87" s="2" t="s">
        <v>97</v>
      </c>
      <c r="D87" s="25">
        <v>37288</v>
      </c>
      <c r="E87" s="28">
        <v>231124</v>
      </c>
      <c r="F87" s="28">
        <v>713</v>
      </c>
      <c r="G87" s="70">
        <f t="shared" si="3"/>
        <v>230411</v>
      </c>
      <c r="H87" s="75">
        <f t="shared" si="4"/>
        <v>0.22928968253968254</v>
      </c>
      <c r="I87" s="56">
        <v>0.85642870173124785</v>
      </c>
      <c r="J87" s="64">
        <f t="shared" si="5"/>
        <v>575.52008756339853</v>
      </c>
    </row>
    <row r="88" spans="1:10" x14ac:dyDescent="0.2">
      <c r="A88" s="11" t="s">
        <v>19</v>
      </c>
      <c r="B88" s="11">
        <v>1</v>
      </c>
      <c r="C88" s="2" t="s">
        <v>98</v>
      </c>
      <c r="D88" s="25">
        <v>37288</v>
      </c>
      <c r="E88" s="28">
        <v>179137</v>
      </c>
      <c r="F88" s="28">
        <v>870</v>
      </c>
      <c r="G88" s="70">
        <f t="shared" si="3"/>
        <v>178267</v>
      </c>
      <c r="H88" s="75">
        <f t="shared" si="4"/>
        <v>0.17771527777777779</v>
      </c>
      <c r="I88" s="56">
        <v>0.7350113666809589</v>
      </c>
      <c r="J88" s="64">
        <f t="shared" si="5"/>
        <v>493.92763840960436</v>
      </c>
    </row>
    <row r="89" spans="1:10" x14ac:dyDescent="0.2">
      <c r="A89" s="11" t="s">
        <v>19</v>
      </c>
      <c r="B89" s="11">
        <v>1</v>
      </c>
      <c r="C89" s="2" t="s">
        <v>99</v>
      </c>
      <c r="D89" s="25">
        <v>37288</v>
      </c>
      <c r="E89" s="28">
        <v>253626</v>
      </c>
      <c r="F89" s="28">
        <v>639</v>
      </c>
      <c r="G89" s="70">
        <f t="shared" si="3"/>
        <v>252987</v>
      </c>
      <c r="H89" s="75">
        <f t="shared" si="4"/>
        <v>0.25161309523809522</v>
      </c>
      <c r="I89" s="56">
        <v>0.85128607768527176</v>
      </c>
      <c r="J89" s="64">
        <f t="shared" si="5"/>
        <v>572.06424420450264</v>
      </c>
    </row>
    <row r="90" spans="1:10" x14ac:dyDescent="0.2">
      <c r="A90" s="11" t="s">
        <v>19</v>
      </c>
      <c r="B90" s="11">
        <v>1</v>
      </c>
      <c r="C90" s="2" t="s">
        <v>100</v>
      </c>
      <c r="D90" s="25">
        <v>37288</v>
      </c>
      <c r="E90" s="28">
        <v>166051</v>
      </c>
      <c r="F90" s="28">
        <v>928</v>
      </c>
      <c r="G90" s="70">
        <f t="shared" si="3"/>
        <v>165123</v>
      </c>
      <c r="H90" s="75">
        <f t="shared" si="4"/>
        <v>0.16473313492063493</v>
      </c>
      <c r="I90" s="56">
        <v>0.55053154328031484</v>
      </c>
      <c r="J90" s="64">
        <f t="shared" si="5"/>
        <v>369.95719708437156</v>
      </c>
    </row>
    <row r="91" spans="1:10" x14ac:dyDescent="0.2">
      <c r="A91" s="11" t="s">
        <v>19</v>
      </c>
      <c r="B91" s="11">
        <v>1</v>
      </c>
      <c r="C91" s="2" t="s">
        <v>101</v>
      </c>
      <c r="D91" s="25">
        <v>37288</v>
      </c>
      <c r="E91" s="28">
        <v>232603</v>
      </c>
      <c r="F91" s="28">
        <v>843</v>
      </c>
      <c r="G91" s="70">
        <f t="shared" si="3"/>
        <v>231760</v>
      </c>
      <c r="H91" s="75">
        <f t="shared" si="4"/>
        <v>0.23075694444444445</v>
      </c>
      <c r="I91" s="56">
        <v>0.82024701753552043</v>
      </c>
      <c r="J91" s="64">
        <f t="shared" si="5"/>
        <v>551.20599578386975</v>
      </c>
    </row>
    <row r="92" spans="1:10" x14ac:dyDescent="0.2">
      <c r="A92" s="11" t="s">
        <v>19</v>
      </c>
      <c r="B92" s="11">
        <v>1</v>
      </c>
      <c r="C92" s="2" t="s">
        <v>102</v>
      </c>
      <c r="D92" s="25">
        <v>37288</v>
      </c>
      <c r="E92" s="28">
        <v>255983</v>
      </c>
      <c r="F92" s="28">
        <v>716</v>
      </c>
      <c r="G92" s="70">
        <f t="shared" si="3"/>
        <v>255267</v>
      </c>
      <c r="H92" s="75">
        <f t="shared" si="4"/>
        <v>0.25395138888888891</v>
      </c>
      <c r="I92" s="56">
        <v>0.86749182113743906</v>
      </c>
      <c r="J92" s="64">
        <f t="shared" si="5"/>
        <v>582.95450380435909</v>
      </c>
    </row>
    <row r="93" spans="1:10" x14ac:dyDescent="0.2">
      <c r="A93" s="11" t="s">
        <v>19</v>
      </c>
      <c r="B93" s="11">
        <v>1</v>
      </c>
      <c r="C93" s="2" t="s">
        <v>103</v>
      </c>
      <c r="D93" s="25">
        <v>37288</v>
      </c>
      <c r="E93" s="28">
        <v>216998</v>
      </c>
      <c r="F93" s="28">
        <v>662</v>
      </c>
      <c r="G93" s="70">
        <f t="shared" si="3"/>
        <v>216336</v>
      </c>
      <c r="H93" s="75">
        <f t="shared" si="4"/>
        <v>0.21527579365079366</v>
      </c>
      <c r="I93" s="56">
        <v>0.93757697253658734</v>
      </c>
      <c r="J93" s="64">
        <f t="shared" si="5"/>
        <v>630.0517255445867</v>
      </c>
    </row>
    <row r="94" spans="1:10" x14ac:dyDescent="0.2">
      <c r="A94" s="11" t="s">
        <v>19</v>
      </c>
      <c r="B94" s="11">
        <v>1</v>
      </c>
      <c r="C94" s="2" t="s">
        <v>104</v>
      </c>
      <c r="D94" s="25">
        <v>37288</v>
      </c>
      <c r="E94" s="28">
        <v>136176</v>
      </c>
      <c r="F94" s="28">
        <v>1206</v>
      </c>
      <c r="G94" s="70">
        <f t="shared" si="3"/>
        <v>134970</v>
      </c>
      <c r="H94" s="75">
        <f t="shared" si="4"/>
        <v>0.1350952380952381</v>
      </c>
      <c r="I94" s="56">
        <v>0.56565400469462745</v>
      </c>
      <c r="J94" s="64">
        <f t="shared" si="5"/>
        <v>380.11949115478967</v>
      </c>
    </row>
    <row r="95" spans="1:10" x14ac:dyDescent="0.2">
      <c r="A95" s="11" t="s">
        <v>19</v>
      </c>
      <c r="B95" s="11">
        <v>1</v>
      </c>
      <c r="C95" s="2" t="s">
        <v>105</v>
      </c>
      <c r="D95" s="25">
        <v>37288</v>
      </c>
      <c r="E95" s="28">
        <v>129445</v>
      </c>
      <c r="F95" s="28">
        <v>981</v>
      </c>
      <c r="G95" s="70">
        <f t="shared" si="3"/>
        <v>128464</v>
      </c>
      <c r="H95" s="75">
        <f t="shared" si="4"/>
        <v>0.12841765873015873</v>
      </c>
      <c r="I95" s="56">
        <v>0.60622726129706606</v>
      </c>
      <c r="J95" s="64">
        <f t="shared" si="5"/>
        <v>407.38471959162837</v>
      </c>
    </row>
    <row r="96" spans="1:10" x14ac:dyDescent="0.2">
      <c r="A96" s="11" t="s">
        <v>19</v>
      </c>
      <c r="B96" s="11">
        <v>1</v>
      </c>
      <c r="C96" s="2" t="s">
        <v>106</v>
      </c>
      <c r="D96" s="25">
        <v>37288</v>
      </c>
      <c r="E96" s="28">
        <v>278531</v>
      </c>
      <c r="F96" s="28">
        <v>778</v>
      </c>
      <c r="G96" s="70">
        <f t="shared" si="3"/>
        <v>277753</v>
      </c>
      <c r="H96" s="75">
        <f t="shared" si="4"/>
        <v>0.27632043650793653</v>
      </c>
      <c r="I96" s="56">
        <v>0.84846795619841675</v>
      </c>
      <c r="J96" s="64">
        <f t="shared" si="5"/>
        <v>570.17046656533603</v>
      </c>
    </row>
    <row r="97" spans="1:10" x14ac:dyDescent="0.2">
      <c r="A97" s="11" t="s">
        <v>19</v>
      </c>
      <c r="B97" s="11">
        <v>1</v>
      </c>
      <c r="C97" s="2" t="s">
        <v>107</v>
      </c>
      <c r="D97" s="25">
        <v>37288</v>
      </c>
      <c r="E97" s="28">
        <v>239213</v>
      </c>
      <c r="F97" s="28">
        <v>612</v>
      </c>
      <c r="G97" s="70">
        <f t="shared" si="3"/>
        <v>238601</v>
      </c>
      <c r="H97" s="75">
        <f t="shared" si="4"/>
        <v>0.23731448412698414</v>
      </c>
      <c r="I97" s="56">
        <v>0.82262405776814718</v>
      </c>
      <c r="J97" s="64">
        <f t="shared" si="5"/>
        <v>552.80336682019492</v>
      </c>
    </row>
    <row r="98" spans="1:10" x14ac:dyDescent="0.2">
      <c r="A98" s="11" t="s">
        <v>19</v>
      </c>
      <c r="B98" s="11">
        <v>1</v>
      </c>
      <c r="C98" s="2" t="s">
        <v>108</v>
      </c>
      <c r="D98" s="25">
        <v>37288</v>
      </c>
      <c r="E98" s="28">
        <v>298642</v>
      </c>
      <c r="F98" s="28">
        <v>746</v>
      </c>
      <c r="G98" s="70">
        <f t="shared" si="3"/>
        <v>297896</v>
      </c>
      <c r="H98" s="75">
        <f t="shared" si="4"/>
        <v>0.29627182539682539</v>
      </c>
      <c r="I98" s="56">
        <v>0.96793069065793502</v>
      </c>
      <c r="J98" s="64">
        <f t="shared" si="5"/>
        <v>650.44942412213231</v>
      </c>
    </row>
    <row r="99" spans="1:10" x14ac:dyDescent="0.2">
      <c r="A99" s="11" t="s">
        <v>19</v>
      </c>
      <c r="B99" s="11">
        <v>1</v>
      </c>
      <c r="C99" s="2" t="s">
        <v>109</v>
      </c>
      <c r="D99" s="25">
        <v>37288</v>
      </c>
      <c r="E99" s="28">
        <v>282934</v>
      </c>
      <c r="F99" s="28">
        <v>812</v>
      </c>
      <c r="G99" s="70">
        <f t="shared" si="3"/>
        <v>282122</v>
      </c>
      <c r="H99" s="75">
        <f t="shared" si="4"/>
        <v>0.28068849206349206</v>
      </c>
      <c r="I99" s="56">
        <v>0.75802139888764497</v>
      </c>
      <c r="J99" s="64">
        <f t="shared" si="5"/>
        <v>509.39038005249745</v>
      </c>
    </row>
    <row r="100" spans="1:10" x14ac:dyDescent="0.2">
      <c r="A100" s="11" t="s">
        <v>19</v>
      </c>
      <c r="B100" s="11">
        <v>1</v>
      </c>
      <c r="C100" s="2" t="s">
        <v>110</v>
      </c>
      <c r="D100" s="25">
        <v>37288</v>
      </c>
      <c r="E100" s="28">
        <v>286804</v>
      </c>
      <c r="F100" s="28">
        <v>582</v>
      </c>
      <c r="G100" s="70">
        <f t="shared" si="3"/>
        <v>286222</v>
      </c>
      <c r="H100" s="75">
        <f t="shared" si="4"/>
        <v>0.28452777777777777</v>
      </c>
      <c r="I100" s="56">
        <v>0.80192255810390412</v>
      </c>
      <c r="J100" s="64">
        <f t="shared" si="5"/>
        <v>538.89195904582357</v>
      </c>
    </row>
    <row r="101" spans="1:10" x14ac:dyDescent="0.2">
      <c r="A101" s="11" t="s">
        <v>19</v>
      </c>
      <c r="B101" s="11">
        <v>1</v>
      </c>
      <c r="C101" s="2" t="s">
        <v>111</v>
      </c>
      <c r="D101" s="25">
        <v>37288</v>
      </c>
      <c r="E101" s="28">
        <v>318212</v>
      </c>
      <c r="F101" s="28">
        <v>642</v>
      </c>
      <c r="G101" s="70">
        <f t="shared" si="3"/>
        <v>317570</v>
      </c>
      <c r="H101" s="75">
        <f t="shared" si="4"/>
        <v>0.31568650793650793</v>
      </c>
      <c r="I101" s="56">
        <v>0.83711199782943535</v>
      </c>
      <c r="J101" s="64">
        <f t="shared" si="5"/>
        <v>562.53926254138059</v>
      </c>
    </row>
    <row r="102" spans="1:10" x14ac:dyDescent="0.2">
      <c r="A102" s="11" t="s">
        <v>19</v>
      </c>
      <c r="B102" s="11">
        <v>1</v>
      </c>
      <c r="C102" s="2" t="s">
        <v>112</v>
      </c>
      <c r="D102" s="25">
        <v>37288</v>
      </c>
      <c r="E102" s="28">
        <v>181104</v>
      </c>
      <c r="F102" s="28">
        <v>819</v>
      </c>
      <c r="G102" s="70">
        <f t="shared" si="3"/>
        <v>180285</v>
      </c>
      <c r="H102" s="75">
        <f t="shared" si="4"/>
        <v>0.17966666666666667</v>
      </c>
      <c r="I102" s="56">
        <v>0.76620806330489377</v>
      </c>
      <c r="J102" s="64">
        <f t="shared" si="5"/>
        <v>514.89181854088861</v>
      </c>
    </row>
    <row r="103" spans="1:10" x14ac:dyDescent="0.2">
      <c r="A103" s="11" t="s">
        <v>19</v>
      </c>
      <c r="B103" s="11">
        <v>1</v>
      </c>
      <c r="C103" s="2" t="s">
        <v>113</v>
      </c>
      <c r="D103" s="25">
        <v>37288</v>
      </c>
      <c r="E103" s="28">
        <v>196699</v>
      </c>
      <c r="F103" s="28">
        <v>1056</v>
      </c>
      <c r="G103" s="70">
        <f t="shared" si="3"/>
        <v>195643</v>
      </c>
      <c r="H103" s="75">
        <f t="shared" si="4"/>
        <v>0.19513789682539681</v>
      </c>
      <c r="I103" s="56">
        <v>0.76162897232732141</v>
      </c>
      <c r="J103" s="64">
        <f t="shared" si="5"/>
        <v>511.81466940396001</v>
      </c>
    </row>
    <row r="104" spans="1:10" x14ac:dyDescent="0.2">
      <c r="A104" s="11" t="s">
        <v>19</v>
      </c>
      <c r="B104" s="11">
        <v>1</v>
      </c>
      <c r="C104" s="2" t="s">
        <v>114</v>
      </c>
      <c r="D104" s="25">
        <v>37288</v>
      </c>
      <c r="E104" s="28">
        <v>199353</v>
      </c>
      <c r="F104" s="28">
        <v>1288</v>
      </c>
      <c r="G104" s="70">
        <f t="shared" si="3"/>
        <v>198065</v>
      </c>
      <c r="H104" s="75">
        <f t="shared" si="4"/>
        <v>0.19777083333333334</v>
      </c>
      <c r="I104" s="56">
        <v>0.64982109148402245</v>
      </c>
      <c r="J104" s="64">
        <f t="shared" si="5"/>
        <v>436.6797734772631</v>
      </c>
    </row>
    <row r="105" spans="1:10" x14ac:dyDescent="0.2">
      <c r="A105" s="11" t="s">
        <v>19</v>
      </c>
      <c r="B105" s="11">
        <v>1</v>
      </c>
      <c r="C105" s="2" t="s">
        <v>115</v>
      </c>
      <c r="D105" s="25">
        <v>37288</v>
      </c>
      <c r="E105" s="28">
        <v>249741</v>
      </c>
      <c r="F105" s="28">
        <v>679</v>
      </c>
      <c r="G105" s="70">
        <f t="shared" si="3"/>
        <v>249062</v>
      </c>
      <c r="H105" s="75">
        <f t="shared" si="4"/>
        <v>0.24775892857142856</v>
      </c>
      <c r="I105" s="56">
        <v>0.67586168518022072</v>
      </c>
      <c r="J105" s="64">
        <f t="shared" si="5"/>
        <v>454.1790524411083</v>
      </c>
    </row>
    <row r="106" spans="1:10" x14ac:dyDescent="0.2">
      <c r="A106" s="11" t="s">
        <v>19</v>
      </c>
      <c r="B106" s="11">
        <v>1</v>
      </c>
      <c r="C106" s="2" t="s">
        <v>116</v>
      </c>
      <c r="D106" s="25">
        <v>37288</v>
      </c>
      <c r="E106" s="28">
        <v>160697</v>
      </c>
      <c r="F106" s="28">
        <v>1232</v>
      </c>
      <c r="G106" s="70">
        <f t="shared" si="3"/>
        <v>159465</v>
      </c>
      <c r="H106" s="75">
        <f t="shared" si="4"/>
        <v>0.15942162698412699</v>
      </c>
      <c r="I106" s="56">
        <v>0.53684295914530844</v>
      </c>
      <c r="J106" s="64">
        <f t="shared" si="5"/>
        <v>360.75846854564725</v>
      </c>
    </row>
    <row r="107" spans="1:10" x14ac:dyDescent="0.2">
      <c r="A107" s="11" t="s">
        <v>19</v>
      </c>
      <c r="B107" s="11">
        <v>1</v>
      </c>
      <c r="C107" s="2" t="s">
        <v>117</v>
      </c>
      <c r="D107" s="25">
        <v>37288</v>
      </c>
      <c r="E107" s="28">
        <v>317307</v>
      </c>
      <c r="F107" s="28">
        <v>167</v>
      </c>
      <c r="G107" s="70">
        <f t="shared" si="3"/>
        <v>317140</v>
      </c>
      <c r="H107" s="75">
        <f t="shared" si="4"/>
        <v>0.31478869047619046</v>
      </c>
      <c r="I107" s="56">
        <v>0.96578958647647795</v>
      </c>
      <c r="J107" s="64">
        <f t="shared" si="5"/>
        <v>649.01060211219317</v>
      </c>
    </row>
    <row r="108" spans="1:10" x14ac:dyDescent="0.2">
      <c r="A108" s="11" t="s">
        <v>19</v>
      </c>
      <c r="B108" s="11">
        <v>1</v>
      </c>
      <c r="C108" s="2" t="s">
        <v>118</v>
      </c>
      <c r="D108" s="25">
        <v>37288</v>
      </c>
      <c r="E108" s="28">
        <v>231238</v>
      </c>
      <c r="F108" s="28">
        <v>816</v>
      </c>
      <c r="G108" s="70">
        <f t="shared" si="3"/>
        <v>230422</v>
      </c>
      <c r="H108" s="75">
        <f t="shared" si="4"/>
        <v>0.22940277777777779</v>
      </c>
      <c r="I108" s="56">
        <v>0.70970643982649406</v>
      </c>
      <c r="J108" s="64">
        <f t="shared" si="5"/>
        <v>476.92272756340401</v>
      </c>
    </row>
    <row r="109" spans="1:10" x14ac:dyDescent="0.2">
      <c r="A109" s="11" t="s">
        <v>19</v>
      </c>
      <c r="B109" s="11">
        <v>1</v>
      </c>
      <c r="C109" s="2" t="s">
        <v>119</v>
      </c>
      <c r="D109" s="25">
        <v>37288</v>
      </c>
      <c r="E109" s="28">
        <v>227379</v>
      </c>
      <c r="F109" s="28">
        <v>1394</v>
      </c>
      <c r="G109" s="70">
        <f t="shared" si="3"/>
        <v>225985</v>
      </c>
      <c r="H109" s="75">
        <f t="shared" si="4"/>
        <v>0.22557440476190477</v>
      </c>
      <c r="I109" s="56">
        <v>0.75496623410787778</v>
      </c>
      <c r="J109" s="64">
        <f t="shared" si="5"/>
        <v>507.33730932049389</v>
      </c>
    </row>
    <row r="110" spans="1:10" x14ac:dyDescent="0.2">
      <c r="A110" s="11" t="s">
        <v>19</v>
      </c>
      <c r="B110" s="11">
        <v>1</v>
      </c>
      <c r="C110" s="2" t="s">
        <v>120</v>
      </c>
      <c r="D110" s="25">
        <v>37288</v>
      </c>
      <c r="E110" s="28">
        <v>290713</v>
      </c>
      <c r="F110" s="28">
        <v>757</v>
      </c>
      <c r="G110" s="70">
        <f t="shared" si="3"/>
        <v>289956</v>
      </c>
      <c r="H110" s="75">
        <f t="shared" si="4"/>
        <v>0.28840575396825396</v>
      </c>
      <c r="I110" s="56">
        <v>0.79148755663292047</v>
      </c>
      <c r="J110" s="64">
        <f t="shared" si="5"/>
        <v>531.87963805732261</v>
      </c>
    </row>
    <row r="111" spans="1:10" x14ac:dyDescent="0.2">
      <c r="A111" s="11" t="s">
        <v>19</v>
      </c>
      <c r="B111" s="11">
        <v>1</v>
      </c>
      <c r="C111" s="2" t="s">
        <v>121</v>
      </c>
      <c r="D111" s="25">
        <v>37288</v>
      </c>
      <c r="E111" s="28">
        <v>221840</v>
      </c>
      <c r="F111" s="28">
        <v>986</v>
      </c>
      <c r="G111" s="70">
        <f t="shared" si="3"/>
        <v>220854</v>
      </c>
      <c r="H111" s="75">
        <f t="shared" si="4"/>
        <v>0.22007936507936507</v>
      </c>
      <c r="I111" s="56">
        <v>0.7070076825516165</v>
      </c>
      <c r="J111" s="64">
        <f t="shared" si="5"/>
        <v>475.10916267468627</v>
      </c>
    </row>
    <row r="112" spans="1:10" x14ac:dyDescent="0.2">
      <c r="A112" s="11" t="s">
        <v>19</v>
      </c>
      <c r="B112" s="11">
        <v>1</v>
      </c>
      <c r="C112" s="2" t="s">
        <v>122</v>
      </c>
      <c r="D112" s="25">
        <v>37288</v>
      </c>
      <c r="E112" s="28">
        <v>189257</v>
      </c>
      <c r="F112" s="28">
        <v>819</v>
      </c>
      <c r="G112" s="70">
        <f t="shared" si="3"/>
        <v>188438</v>
      </c>
      <c r="H112" s="75">
        <f t="shared" si="4"/>
        <v>0.18775496031746031</v>
      </c>
      <c r="I112" s="56">
        <v>0.60324603723693182</v>
      </c>
      <c r="J112" s="64">
        <f t="shared" si="5"/>
        <v>405.38133702321818</v>
      </c>
    </row>
    <row r="113" spans="1:10" x14ac:dyDescent="0.2">
      <c r="A113" s="11" t="s">
        <v>19</v>
      </c>
      <c r="B113" s="11">
        <v>1</v>
      </c>
      <c r="C113" s="2" t="s">
        <v>123</v>
      </c>
      <c r="D113" s="25">
        <v>37288</v>
      </c>
      <c r="E113" s="28">
        <v>248491</v>
      </c>
      <c r="F113" s="28">
        <v>587</v>
      </c>
      <c r="G113" s="70">
        <f t="shared" si="3"/>
        <v>247904</v>
      </c>
      <c r="H113" s="75">
        <f t="shared" si="4"/>
        <v>0.2465188492063492</v>
      </c>
      <c r="I113" s="56">
        <v>0.82459468057897722</v>
      </c>
      <c r="J113" s="64">
        <f t="shared" si="5"/>
        <v>554.12762534907267</v>
      </c>
    </row>
    <row r="114" spans="1:10" x14ac:dyDescent="0.2">
      <c r="A114" s="11" t="s">
        <v>19</v>
      </c>
      <c r="B114" s="11">
        <v>1</v>
      </c>
      <c r="C114" s="2" t="s">
        <v>124</v>
      </c>
      <c r="D114" s="25">
        <v>37288</v>
      </c>
      <c r="E114" s="28">
        <v>269431</v>
      </c>
      <c r="F114" s="28">
        <v>650</v>
      </c>
      <c r="G114" s="70">
        <f t="shared" si="3"/>
        <v>268781</v>
      </c>
      <c r="H114" s="75">
        <f t="shared" si="4"/>
        <v>0.26729265873015873</v>
      </c>
      <c r="I114" s="56">
        <v>0.97316114180166191</v>
      </c>
      <c r="J114" s="64">
        <f t="shared" si="5"/>
        <v>653.96428729071681</v>
      </c>
    </row>
    <row r="115" spans="1:10" x14ac:dyDescent="0.2">
      <c r="A115" s="11" t="s">
        <v>19</v>
      </c>
      <c r="B115" s="11">
        <v>1</v>
      </c>
      <c r="C115" s="2" t="s">
        <v>125</v>
      </c>
      <c r="D115" s="25">
        <v>37288</v>
      </c>
      <c r="E115" s="28">
        <v>211588</v>
      </c>
      <c r="F115" s="28">
        <v>933</v>
      </c>
      <c r="G115" s="70">
        <f t="shared" si="3"/>
        <v>210655</v>
      </c>
      <c r="H115" s="75">
        <f t="shared" si="4"/>
        <v>0.20990873015873016</v>
      </c>
      <c r="I115" s="56">
        <v>0.83232428355516819</v>
      </c>
      <c r="J115" s="64">
        <f t="shared" si="5"/>
        <v>559.32191854907308</v>
      </c>
    </row>
    <row r="116" spans="1:10" x14ac:dyDescent="0.2">
      <c r="A116" s="11" t="s">
        <v>19</v>
      </c>
      <c r="B116" s="11">
        <v>1</v>
      </c>
      <c r="C116" s="2" t="s">
        <v>126</v>
      </c>
      <c r="D116" s="25">
        <v>37288</v>
      </c>
      <c r="E116" s="28">
        <v>139950</v>
      </c>
      <c r="F116" s="28">
        <v>966</v>
      </c>
      <c r="G116" s="70">
        <f t="shared" si="3"/>
        <v>138984</v>
      </c>
      <c r="H116" s="75">
        <f t="shared" si="4"/>
        <v>0.13883928571428572</v>
      </c>
      <c r="I116" s="56">
        <v>0.38915615615615617</v>
      </c>
      <c r="J116" s="64">
        <f t="shared" si="5"/>
        <v>261.51293693693697</v>
      </c>
    </row>
    <row r="117" spans="1:10" x14ac:dyDescent="0.2">
      <c r="A117" s="11" t="s">
        <v>19</v>
      </c>
      <c r="B117" s="11">
        <v>1</v>
      </c>
      <c r="C117" s="2" t="s">
        <v>127</v>
      </c>
      <c r="D117" s="25">
        <v>37288</v>
      </c>
      <c r="E117" s="28">
        <v>363516</v>
      </c>
      <c r="F117" s="28">
        <f>735+66</f>
        <v>801</v>
      </c>
      <c r="G117" s="70">
        <f t="shared" si="3"/>
        <v>362715</v>
      </c>
      <c r="H117" s="75">
        <f t="shared" si="4"/>
        <v>0.36063095238095239</v>
      </c>
      <c r="I117" s="56">
        <v>0.90100000000000002</v>
      </c>
      <c r="J117" s="64">
        <f t="shared" si="5"/>
        <v>605.47199999999998</v>
      </c>
    </row>
    <row r="118" spans="1:10" x14ac:dyDescent="0.2">
      <c r="A118" s="11"/>
      <c r="B118" s="11"/>
      <c r="C118" s="2" t="s">
        <v>15</v>
      </c>
      <c r="D118" s="25">
        <v>37288</v>
      </c>
      <c r="E118" s="19">
        <f>SUM(E11:E117)</f>
        <v>23615693</v>
      </c>
      <c r="F118" s="19">
        <f>SUM(F11:F117)</f>
        <v>79386</v>
      </c>
      <c r="G118" s="19">
        <f>SUM(G11:G117)</f>
        <v>23536307</v>
      </c>
      <c r="H118" s="20">
        <f>AVERAGE(H11:H117)</f>
        <v>0.21895576509419976</v>
      </c>
      <c r="I118" s="57">
        <f>AVERAGE(I11:I117)</f>
        <v>0.85052086059532106</v>
      </c>
      <c r="J118" s="19">
        <f>SUM(J11:J117)</f>
        <v>61155.851960245942</v>
      </c>
    </row>
    <row r="119" spans="1:10" x14ac:dyDescent="0.2">
      <c r="A119" s="15"/>
      <c r="B119" s="16"/>
      <c r="C119" s="3" t="s">
        <v>14</v>
      </c>
      <c r="D119" s="66">
        <v>37288</v>
      </c>
      <c r="E119" s="65">
        <f>0.02*E118</f>
        <v>472313.86</v>
      </c>
      <c r="F119" s="65">
        <f>0.02*F118</f>
        <v>1587.72</v>
      </c>
      <c r="G119" s="65">
        <f>0.02*G118</f>
        <v>470726.14</v>
      </c>
      <c r="H119" s="17"/>
      <c r="I119" s="58"/>
      <c r="J119" s="18"/>
    </row>
    <row r="120" spans="1:10" x14ac:dyDescent="0.2">
      <c r="A120" s="15"/>
      <c r="B120" s="16"/>
      <c r="C120" s="2" t="s">
        <v>16</v>
      </c>
      <c r="D120" s="68">
        <v>37288</v>
      </c>
      <c r="E120" s="67">
        <f>E118-E119</f>
        <v>23143379.140000001</v>
      </c>
      <c r="F120" s="67">
        <f>F118-F119</f>
        <v>77798.28</v>
      </c>
      <c r="G120" s="67">
        <f>G118-G119</f>
        <v>23065580.859999999</v>
      </c>
      <c r="H120" s="69">
        <f>0.98*H118</f>
        <v>0.21457664979231575</v>
      </c>
      <c r="I120" s="67">
        <f>I118</f>
        <v>0.85052086059532106</v>
      </c>
      <c r="J120" s="67">
        <f>J118</f>
        <v>61155.851960245942</v>
      </c>
    </row>
    <row r="121" spans="1:10" ht="25.5" x14ac:dyDescent="0.2">
      <c r="A121" s="15"/>
      <c r="B121" s="16"/>
      <c r="C121" s="2" t="s">
        <v>16</v>
      </c>
      <c r="D121" s="9" t="s">
        <v>17</v>
      </c>
      <c r="E121" s="23" t="e">
        <f>E120+#REF!</f>
        <v>#REF!</v>
      </c>
      <c r="F121" s="23" t="e">
        <f>F120+#REF!</f>
        <v>#REF!</v>
      </c>
      <c r="G121" s="23" t="e">
        <f>G120+#REF!</f>
        <v>#REF!</v>
      </c>
      <c r="H121" s="17" t="e">
        <f>AVERAGE(H120,#REF!)</f>
        <v>#REF!</v>
      </c>
      <c r="I121" s="58" t="e">
        <f>AVERAGE(I120,#REF!)</f>
        <v>#REF!</v>
      </c>
      <c r="J121" s="23" t="e">
        <f>J120+#REF!</f>
        <v>#REF!</v>
      </c>
    </row>
    <row r="122" spans="1:10" x14ac:dyDescent="0.2">
      <c r="A122" s="12"/>
      <c r="B122" s="12"/>
      <c r="C122" s="12"/>
      <c r="D122" s="10"/>
      <c r="E122" s="21"/>
      <c r="F122" s="21"/>
      <c r="G122" s="21"/>
      <c r="H122" s="13"/>
      <c r="I122" s="59"/>
      <c r="J122" s="13"/>
    </row>
    <row r="123" spans="1:10" x14ac:dyDescent="0.2">
      <c r="A123" s="12" t="s">
        <v>12</v>
      </c>
      <c r="B123" s="12"/>
      <c r="C123" s="12"/>
      <c r="D123" s="10"/>
      <c r="E123" s="21"/>
      <c r="F123" s="21"/>
      <c r="G123" s="21"/>
      <c r="H123" s="13"/>
      <c r="I123" s="59"/>
      <c r="J123" s="12"/>
    </row>
    <row r="124" spans="1:10" x14ac:dyDescent="0.2">
      <c r="A124" s="12" t="s">
        <v>131</v>
      </c>
      <c r="B124" s="12"/>
      <c r="C124" s="12"/>
      <c r="D124" s="10"/>
      <c r="E124" s="21"/>
      <c r="F124" s="21"/>
      <c r="G124" s="21"/>
      <c r="H124" s="13"/>
      <c r="I124" s="59"/>
      <c r="J124" s="13"/>
    </row>
    <row r="125" spans="1:10" x14ac:dyDescent="0.2">
      <c r="A125" s="12" t="s">
        <v>132</v>
      </c>
      <c r="B125" s="12"/>
      <c r="C125" s="12"/>
      <c r="D125" s="4"/>
      <c r="E125" s="21"/>
      <c r="F125" s="21"/>
      <c r="G125" s="21"/>
      <c r="H125" s="13"/>
      <c r="I125" s="55"/>
      <c r="J125" s="13"/>
    </row>
    <row r="130" spans="1:9" ht="15.75" x14ac:dyDescent="0.25">
      <c r="A130" s="72" t="s">
        <v>20</v>
      </c>
      <c r="B130" s="72"/>
      <c r="C130" s="72"/>
      <c r="D130" s="72"/>
      <c r="E130" s="72"/>
      <c r="F130" s="72"/>
      <c r="G130" s="72"/>
      <c r="H130" s="72"/>
      <c r="I130" s="72"/>
    </row>
    <row r="131" spans="1:9" ht="15.75" x14ac:dyDescent="0.25">
      <c r="A131" s="72" t="s">
        <v>133</v>
      </c>
      <c r="B131" s="72"/>
      <c r="C131" s="72"/>
      <c r="D131" s="72"/>
      <c r="E131" s="72"/>
      <c r="F131" s="72"/>
      <c r="G131" s="72"/>
      <c r="H131" s="72"/>
      <c r="I131" s="72"/>
    </row>
    <row r="132" spans="1:9" ht="15.75" x14ac:dyDescent="0.25">
      <c r="A132" s="31"/>
      <c r="B132" s="31"/>
      <c r="C132" s="32"/>
      <c r="D132" s="31"/>
      <c r="E132" s="73" t="s">
        <v>134</v>
      </c>
      <c r="F132" s="73"/>
      <c r="G132" s="73"/>
      <c r="H132" s="73"/>
      <c r="I132" s="73"/>
    </row>
    <row r="133" spans="1:9" ht="13.5" thickBot="1" x14ac:dyDescent="0.25">
      <c r="A133" s="33" t="s">
        <v>135</v>
      </c>
      <c r="B133" s="34">
        <v>37289</v>
      </c>
      <c r="C133" s="35"/>
      <c r="D133" s="36"/>
      <c r="E133" s="74" t="s">
        <v>136</v>
      </c>
      <c r="F133" s="74"/>
      <c r="G133" s="74"/>
      <c r="H133" s="74"/>
      <c r="I133" s="74"/>
    </row>
    <row r="134" spans="1:9" x14ac:dyDescent="0.2">
      <c r="A134" s="37" t="s">
        <v>13</v>
      </c>
      <c r="B134" s="38" t="s">
        <v>137</v>
      </c>
      <c r="C134" s="39" t="s">
        <v>138</v>
      </c>
      <c r="D134" s="38" t="s">
        <v>139</v>
      </c>
      <c r="E134" s="39" t="s">
        <v>140</v>
      </c>
      <c r="F134" s="40" t="s">
        <v>141</v>
      </c>
      <c r="G134" s="40" t="s">
        <v>142</v>
      </c>
      <c r="H134" s="37" t="s">
        <v>143</v>
      </c>
      <c r="I134" s="60" t="s">
        <v>144</v>
      </c>
    </row>
    <row r="135" spans="1:9" x14ac:dyDescent="0.2">
      <c r="A135" s="41" t="s">
        <v>145</v>
      </c>
      <c r="B135" s="42">
        <v>37299</v>
      </c>
      <c r="C135" s="43">
        <v>0.5625</v>
      </c>
      <c r="D135" s="42">
        <v>37299</v>
      </c>
      <c r="E135" s="44" t="s">
        <v>146</v>
      </c>
      <c r="F135" s="45">
        <f>((D135+E135)-(B135+C135))*24</f>
        <v>0.75</v>
      </c>
      <c r="G135" s="46">
        <v>69</v>
      </c>
      <c r="H135" s="41" t="s">
        <v>147</v>
      </c>
      <c r="I135" s="61" t="s">
        <v>148</v>
      </c>
    </row>
    <row r="136" spans="1:9" ht="25.5" x14ac:dyDescent="0.2">
      <c r="A136" s="47" t="s">
        <v>149</v>
      </c>
      <c r="B136" s="48">
        <v>37307</v>
      </c>
      <c r="C136" s="49">
        <v>0.375</v>
      </c>
      <c r="D136" s="48">
        <v>37307</v>
      </c>
      <c r="E136" s="49">
        <v>0.72222222222222221</v>
      </c>
      <c r="F136" s="71">
        <f>((D136+E136)-(B136+C136))*24</f>
        <v>8.3333333332557231</v>
      </c>
      <c r="G136" s="50">
        <v>138</v>
      </c>
      <c r="H136" s="47" t="s">
        <v>150</v>
      </c>
      <c r="I136" s="62" t="s">
        <v>151</v>
      </c>
    </row>
    <row r="137" spans="1:9" x14ac:dyDescent="0.2">
      <c r="A137" s="51" t="s">
        <v>149</v>
      </c>
      <c r="B137" s="52">
        <v>37310</v>
      </c>
      <c r="C137" s="43">
        <v>0.33333333333333331</v>
      </c>
      <c r="D137" s="52">
        <v>37310</v>
      </c>
      <c r="E137" s="43">
        <v>0.60416666666666663</v>
      </c>
      <c r="F137" s="71">
        <f>((D137+E137)-(B137+C137))*24</f>
        <v>6.4999999998835847</v>
      </c>
      <c r="G137" s="46">
        <v>138</v>
      </c>
      <c r="H137" s="41" t="s">
        <v>150</v>
      </c>
      <c r="I137" s="62" t="s">
        <v>152</v>
      </c>
    </row>
    <row r="138" spans="1:9" x14ac:dyDescent="0.2">
      <c r="A138" s="41" t="s">
        <v>149</v>
      </c>
      <c r="B138" s="52">
        <v>37315</v>
      </c>
      <c r="C138" s="43">
        <v>0.33333333333333331</v>
      </c>
      <c r="D138" s="52">
        <v>37315</v>
      </c>
      <c r="E138" s="43">
        <v>0.79166666666666663</v>
      </c>
      <c r="F138" s="71">
        <f>((D138+E138)-(B138+C138))*24</f>
        <v>10.999999999883585</v>
      </c>
      <c r="G138" s="46">
        <v>69</v>
      </c>
      <c r="H138" s="41" t="s">
        <v>150</v>
      </c>
      <c r="I138" s="62" t="s">
        <v>153</v>
      </c>
    </row>
    <row r="139" spans="1:9" x14ac:dyDescent="0.2">
      <c r="A139" s="41"/>
      <c r="B139" s="52"/>
      <c r="C139" s="53"/>
      <c r="D139" s="52"/>
      <c r="E139" s="53"/>
      <c r="F139" s="54"/>
      <c r="G139" s="46"/>
      <c r="H139" s="41"/>
      <c r="I139" s="61"/>
    </row>
  </sheetData>
  <mergeCells count="4">
    <mergeCell ref="A130:I130"/>
    <mergeCell ref="A131:I131"/>
    <mergeCell ref="E132:I132"/>
    <mergeCell ref="E133:I133"/>
  </mergeCells>
  <phoneticPr fontId="10" type="noConversion"/>
  <pageMargins left="0.75" right="0.75" top="1" bottom="1" header="0.5" footer="0.5"/>
  <pageSetup scale="72" fitToHeight="3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0202</vt:lpstr>
      <vt:lpstr>'0202'!Print_Area</vt:lpstr>
      <vt:lpstr>'0202'!Print_Titles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Sweet</dc:creator>
  <cp:lastModifiedBy>wsdou</cp:lastModifiedBy>
  <cp:lastPrinted>2002-03-29T20:52:25Z</cp:lastPrinted>
  <dcterms:created xsi:type="dcterms:W3CDTF">2001-05-01T12:05:08Z</dcterms:created>
  <dcterms:modified xsi:type="dcterms:W3CDTF">2016-01-05T08:31:06Z</dcterms:modified>
</cp:coreProperties>
</file>