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120" yWindow="90" windowWidth="5955" windowHeight="8070"/>
  </bookViews>
  <sheets>
    <sheet name="GM-WklyChnge" sheetId="7" r:id="rId1"/>
    <sheet name="GrossMargin" sheetId="8" r:id="rId2"/>
  </sheets>
  <externalReferences>
    <externalReference r:id="rId3"/>
    <externalReference r:id="rId4"/>
  </externalReferences>
  <definedNames>
    <definedName name="_xlnm.Print_Area" localSheetId="0">'GM-WklyChnge'!$A$1:$K$68</definedName>
    <definedName name="_xlnm.Print_Area" localSheetId="1">GrossMargin!$A$1:$N$72</definedName>
  </definedNames>
  <calcPr calcId="152511"/>
</workbook>
</file>

<file path=xl/calcChain.xml><?xml version="1.0" encoding="utf-8"?>
<calcChain xmlns="http://schemas.openxmlformats.org/spreadsheetml/2006/main">
  <c r="H9" i="7" l="1"/>
  <c r="D10" i="7"/>
  <c r="E10" i="7"/>
  <c r="F10" i="7"/>
  <c r="G10" i="7"/>
  <c r="G18" i="7" s="1"/>
  <c r="J11" i="7"/>
  <c r="H12" i="7"/>
  <c r="K12" i="7" s="1"/>
  <c r="H13" i="7"/>
  <c r="K13" i="7"/>
  <c r="H14" i="7"/>
  <c r="K14" i="7" s="1"/>
  <c r="H15" i="7"/>
  <c r="K15" i="7"/>
  <c r="H16" i="7"/>
  <c r="K16" i="7" s="1"/>
  <c r="C18" i="7"/>
  <c r="E18" i="7"/>
  <c r="F18" i="7"/>
  <c r="I18" i="7"/>
  <c r="J18" i="7"/>
  <c r="H20" i="7"/>
  <c r="K20" i="7"/>
  <c r="H21" i="7"/>
  <c r="H22" i="7"/>
  <c r="K22" i="7"/>
  <c r="H23" i="7"/>
  <c r="K23" i="7"/>
  <c r="H24" i="7"/>
  <c r="K24" i="7"/>
  <c r="H25" i="7"/>
  <c r="K25" i="7" s="1"/>
  <c r="C26" i="7"/>
  <c r="D26" i="7"/>
  <c r="E26" i="7"/>
  <c r="F26" i="7"/>
  <c r="G26" i="7"/>
  <c r="I26" i="7"/>
  <c r="J26" i="7"/>
  <c r="H28" i="7"/>
  <c r="K28" i="7" s="1"/>
  <c r="H29" i="7"/>
  <c r="K29" i="7"/>
  <c r="H30" i="7"/>
  <c r="K30" i="7"/>
  <c r="H31" i="7"/>
  <c r="K31" i="7"/>
  <c r="H32" i="7"/>
  <c r="H33" i="7"/>
  <c r="K33" i="7"/>
  <c r="H34" i="7"/>
  <c r="K34" i="7" s="1"/>
  <c r="H35" i="7"/>
  <c r="K35" i="7"/>
  <c r="H36" i="7"/>
  <c r="K36" i="7" s="1"/>
  <c r="C37" i="7"/>
  <c r="D37" i="7"/>
  <c r="E37" i="7"/>
  <c r="E66" i="7" s="1"/>
  <c r="F37" i="7"/>
  <c r="G37" i="7"/>
  <c r="I37" i="7"/>
  <c r="J37" i="7"/>
  <c r="H39" i="7"/>
  <c r="K39" i="7"/>
  <c r="H40" i="7"/>
  <c r="K40" i="7" s="1"/>
  <c r="H41" i="7"/>
  <c r="K41" i="7" s="1"/>
  <c r="H42" i="7"/>
  <c r="K42" i="7"/>
  <c r="H43" i="7"/>
  <c r="K43" i="7"/>
  <c r="H44" i="7"/>
  <c r="K44" i="7" s="1"/>
  <c r="C45" i="7"/>
  <c r="C66" i="7" s="1"/>
  <c r="D45" i="7"/>
  <c r="E45" i="7"/>
  <c r="F45" i="7"/>
  <c r="G45" i="7"/>
  <c r="I45" i="7"/>
  <c r="I66" i="7" s="1"/>
  <c r="J45" i="7"/>
  <c r="H47" i="7"/>
  <c r="K47" i="7" s="1"/>
  <c r="H48" i="7"/>
  <c r="K48" i="7"/>
  <c r="H49" i="7"/>
  <c r="K49" i="7"/>
  <c r="H50" i="7"/>
  <c r="K50" i="7"/>
  <c r="H51" i="7"/>
  <c r="K51" i="7" s="1"/>
  <c r="H52" i="7"/>
  <c r="K52" i="7"/>
  <c r="H53" i="7"/>
  <c r="K53" i="7" s="1"/>
  <c r="H54" i="7"/>
  <c r="K54" i="7"/>
  <c r="H55" i="7"/>
  <c r="K55" i="7" s="1"/>
  <c r="H56" i="7"/>
  <c r="K56" i="7"/>
  <c r="H57" i="7"/>
  <c r="K57" i="7"/>
  <c r="H58" i="7"/>
  <c r="K58" i="7"/>
  <c r="H59" i="7"/>
  <c r="K59" i="7" s="1"/>
  <c r="H60" i="7"/>
  <c r="K60" i="7"/>
  <c r="H61" i="7"/>
  <c r="K61" i="7" s="1"/>
  <c r="H62" i="7"/>
  <c r="K62" i="7"/>
  <c r="H63" i="7"/>
  <c r="K63" i="7" s="1"/>
  <c r="H64" i="7"/>
  <c r="K64" i="7"/>
  <c r="H65" i="7"/>
  <c r="K65" i="7"/>
  <c r="J66" i="7"/>
  <c r="G3" i="8"/>
  <c r="A8" i="8"/>
  <c r="I8" i="8"/>
  <c r="L8" i="8"/>
  <c r="M8" i="8"/>
  <c r="N8" i="8"/>
  <c r="A9" i="8"/>
  <c r="I9" i="8"/>
  <c r="L9" i="8"/>
  <c r="N9" i="8" s="1"/>
  <c r="M9" i="8"/>
  <c r="A10" i="8"/>
  <c r="I10" i="8"/>
  <c r="L10" i="8"/>
  <c r="M10" i="8"/>
  <c r="A11" i="8"/>
  <c r="I11" i="8"/>
  <c r="M11" i="8"/>
  <c r="A12" i="8"/>
  <c r="I12" i="8"/>
  <c r="M12" i="8"/>
  <c r="A13" i="8"/>
  <c r="I13" i="8"/>
  <c r="L13" i="8"/>
  <c r="N13" i="8"/>
  <c r="A14" i="8"/>
  <c r="I14" i="8"/>
  <c r="L14" i="8"/>
  <c r="N14" i="8" s="1"/>
  <c r="A15" i="8"/>
  <c r="I15" i="8"/>
  <c r="L15" i="8"/>
  <c r="M15" i="8"/>
  <c r="A16" i="8"/>
  <c r="I16" i="8"/>
  <c r="M16" i="8"/>
  <c r="A17" i="8"/>
  <c r="I17" i="8"/>
  <c r="L17" i="8" s="1"/>
  <c r="N17" i="8" s="1"/>
  <c r="M17" i="8"/>
  <c r="A18" i="8"/>
  <c r="I18" i="8"/>
  <c r="L18" i="8"/>
  <c r="M18" i="8"/>
  <c r="N18" i="8"/>
  <c r="C19" i="8"/>
  <c r="C70" i="8" s="1"/>
  <c r="D19" i="8"/>
  <c r="E19" i="8"/>
  <c r="F19" i="8"/>
  <c r="G19" i="8"/>
  <c r="H19" i="8"/>
  <c r="J19" i="8"/>
  <c r="K19" i="8"/>
  <c r="M19" i="8"/>
  <c r="A21" i="8"/>
  <c r="I21" i="8"/>
  <c r="L21" i="8"/>
  <c r="N21" i="8"/>
  <c r="A22" i="8"/>
  <c r="I22" i="8"/>
  <c r="L22" i="8"/>
  <c r="A23" i="8"/>
  <c r="I23" i="8"/>
  <c r="L23" i="8"/>
  <c r="N23" i="8"/>
  <c r="A24" i="8"/>
  <c r="I24" i="8"/>
  <c r="L24" i="8"/>
  <c r="N24" i="8" s="1"/>
  <c r="A25" i="8"/>
  <c r="I25" i="8"/>
  <c r="L25" i="8"/>
  <c r="N25" i="8"/>
  <c r="A26" i="8"/>
  <c r="I26" i="8"/>
  <c r="L26" i="8"/>
  <c r="N26" i="8" s="1"/>
  <c r="M26" i="8"/>
  <c r="C27" i="8"/>
  <c r="D27" i="8"/>
  <c r="E27" i="8"/>
  <c r="F27" i="8"/>
  <c r="G27" i="8"/>
  <c r="H27" i="8"/>
  <c r="I27" i="8"/>
  <c r="J27" i="8"/>
  <c r="K27" i="8"/>
  <c r="M27" i="8"/>
  <c r="I29" i="8"/>
  <c r="L29" i="8"/>
  <c r="N29" i="8"/>
  <c r="I30" i="8"/>
  <c r="L30" i="8"/>
  <c r="N30" i="8"/>
  <c r="I31" i="8"/>
  <c r="I32" i="8"/>
  <c r="I33" i="8"/>
  <c r="L33" i="8"/>
  <c r="N33" i="8"/>
  <c r="I34" i="8"/>
  <c r="I35" i="8"/>
  <c r="L35" i="8" s="1"/>
  <c r="N35" i="8" s="1"/>
  <c r="I36" i="8"/>
  <c r="L36" i="8"/>
  <c r="N36" i="8"/>
  <c r="I37" i="8"/>
  <c r="L37" i="8"/>
  <c r="N37" i="8"/>
  <c r="C38" i="8"/>
  <c r="D38" i="8"/>
  <c r="E38" i="8"/>
  <c r="F38" i="8"/>
  <c r="G38" i="8"/>
  <c r="G70" i="8" s="1"/>
  <c r="H38" i="8"/>
  <c r="J38" i="8"/>
  <c r="J70" i="8" s="1"/>
  <c r="K38" i="8"/>
  <c r="M38" i="8"/>
  <c r="I40" i="8"/>
  <c r="L40" i="8" s="1"/>
  <c r="N40" i="8"/>
  <c r="I41" i="8"/>
  <c r="I42" i="8"/>
  <c r="L42" i="8"/>
  <c r="N42" i="8"/>
  <c r="I43" i="8"/>
  <c r="L43" i="8"/>
  <c r="N43" i="8" s="1"/>
  <c r="I44" i="8"/>
  <c r="L44" i="8"/>
  <c r="N44" i="8"/>
  <c r="I45" i="8"/>
  <c r="L45" i="8"/>
  <c r="N45" i="8" s="1"/>
  <c r="I46" i="8"/>
  <c r="L46" i="8"/>
  <c r="N46" i="8" s="1"/>
  <c r="C47" i="8"/>
  <c r="D47" i="8"/>
  <c r="D70" i="8" s="1"/>
  <c r="E47" i="8"/>
  <c r="F47" i="8"/>
  <c r="G47" i="8"/>
  <c r="H47" i="8"/>
  <c r="H70" i="8" s="1"/>
  <c r="J47" i="8"/>
  <c r="K47" i="8"/>
  <c r="M47" i="8"/>
  <c r="I49" i="8"/>
  <c r="L49" i="8"/>
  <c r="N49" i="8" s="1"/>
  <c r="I50" i="8"/>
  <c r="L50" i="8"/>
  <c r="N50" i="8"/>
  <c r="I51" i="8"/>
  <c r="I52" i="8"/>
  <c r="L52" i="8"/>
  <c r="N52" i="8" s="1"/>
  <c r="I53" i="8"/>
  <c r="L53" i="8"/>
  <c r="N53" i="8"/>
  <c r="I54" i="8"/>
  <c r="I55" i="8"/>
  <c r="I56" i="8"/>
  <c r="L56" i="8"/>
  <c r="N56" i="8" s="1"/>
  <c r="I57" i="8"/>
  <c r="L57" i="8"/>
  <c r="N57" i="8" s="1"/>
  <c r="M57" i="8"/>
  <c r="I58" i="8"/>
  <c r="L58" i="8"/>
  <c r="N58" i="8"/>
  <c r="I59" i="8"/>
  <c r="L59" i="8" s="1"/>
  <c r="N59" i="8" s="1"/>
  <c r="I60" i="8"/>
  <c r="F61" i="8"/>
  <c r="I61" i="8"/>
  <c r="L61" i="8"/>
  <c r="N61" i="8" s="1"/>
  <c r="F62" i="8"/>
  <c r="I62" i="8" s="1"/>
  <c r="G62" i="8"/>
  <c r="I63" i="8"/>
  <c r="I64" i="8"/>
  <c r="L64" i="8"/>
  <c r="N64" i="8" s="1"/>
  <c r="I65" i="8"/>
  <c r="L65" i="8"/>
  <c r="M65" i="8"/>
  <c r="I66" i="8"/>
  <c r="L66" i="8"/>
  <c r="N66" i="8" s="1"/>
  <c r="I67" i="8"/>
  <c r="L67" i="8"/>
  <c r="N67" i="8"/>
  <c r="I68" i="8"/>
  <c r="M68" i="8"/>
  <c r="K70" i="8"/>
  <c r="O90" i="8"/>
  <c r="P90" i="8"/>
  <c r="L41" i="8" l="1"/>
  <c r="N41" i="8" s="1"/>
  <c r="L31" i="8"/>
  <c r="N31" i="8" s="1"/>
  <c r="I38" i="8"/>
  <c r="L27" i="8"/>
  <c r="N22" i="8"/>
  <c r="E70" i="8"/>
  <c r="N47" i="8"/>
  <c r="L11" i="8"/>
  <c r="N11" i="8" s="1"/>
  <c r="I19" i="8"/>
  <c r="N15" i="8"/>
  <c r="H10" i="7"/>
  <c r="D18" i="7"/>
  <c r="L63" i="8"/>
  <c r="N63" i="8" s="1"/>
  <c r="K9" i="7"/>
  <c r="H11" i="7"/>
  <c r="N65" i="8"/>
  <c r="L62" i="8"/>
  <c r="N62" i="8" s="1"/>
  <c r="L55" i="8"/>
  <c r="N55" i="8" s="1"/>
  <c r="L51" i="8"/>
  <c r="N51" i="8" s="1"/>
  <c r="L12" i="8"/>
  <c r="N12" i="8" s="1"/>
  <c r="M70" i="8"/>
  <c r="K21" i="7"/>
  <c r="K26" i="7" s="1"/>
  <c r="H26" i="7"/>
  <c r="L68" i="8"/>
  <c r="N68" i="8" s="1"/>
  <c r="L34" i="8"/>
  <c r="N34" i="8" s="1"/>
  <c r="N27" i="8"/>
  <c r="L16" i="8"/>
  <c r="N16" i="8" s="1"/>
  <c r="D66" i="7"/>
  <c r="K32" i="7"/>
  <c r="H37" i="7"/>
  <c r="H45" i="7" s="1"/>
  <c r="F70" i="8"/>
  <c r="K37" i="7"/>
  <c r="K45" i="7" s="1"/>
  <c r="L54" i="8"/>
  <c r="N54" i="8" s="1"/>
  <c r="L32" i="8"/>
  <c r="N32" i="8" s="1"/>
  <c r="N38" i="8" s="1"/>
  <c r="L38" i="8"/>
  <c r="G66" i="7"/>
  <c r="F66" i="7"/>
  <c r="L60" i="8"/>
  <c r="N60" i="8" s="1"/>
  <c r="I47" i="8"/>
  <c r="I70" i="8" s="1"/>
  <c r="N10" i="8"/>
  <c r="N19" i="8" s="1"/>
  <c r="N70" i="8" l="1"/>
  <c r="L19" i="8"/>
  <c r="L47" i="8"/>
  <c r="L70" i="8" s="1"/>
  <c r="K11" i="7"/>
  <c r="K18" i="7" s="1"/>
  <c r="K66" i="7" s="1"/>
  <c r="K10" i="7"/>
  <c r="H18" i="7"/>
  <c r="H66" i="7" s="1"/>
</calcChain>
</file>

<file path=xl/comments1.xml><?xml version="1.0" encoding="utf-8"?>
<comments xmlns="http://schemas.openxmlformats.org/spreadsheetml/2006/main">
  <authors>
    <author/>
  </authors>
  <commentList>
    <comment ref="C11" authorId="0" shapeId="0">
      <text>
        <r>
          <rPr>
            <sz val="10"/>
            <rFont val="Arial"/>
            <family val="2"/>
          </rPr>
          <t xml:space="preserve">Suggested Repair:SUM(C9,C10)
</t>
        </r>
      </text>
    </comment>
    <comment ref="D11" authorId="0" shapeId="0">
      <text>
        <r>
          <rPr>
            <sz val="10"/>
            <rFont val="Arial"/>
            <family val="2"/>
          </rPr>
          <t xml:space="preserve">Suggested Repair:SUM(D9,D10)
</t>
        </r>
      </text>
    </comment>
    <comment ref="E11" authorId="0" shapeId="0">
      <text>
        <r>
          <rPr>
            <sz val="10"/>
            <rFont val="Arial"/>
            <family val="2"/>
          </rPr>
          <t xml:space="preserve">Suggested Repair:SUM(E9,E10)
</t>
        </r>
      </text>
    </comment>
    <comment ref="F11" authorId="0" shapeId="0">
      <text>
        <r>
          <rPr>
            <sz val="10"/>
            <rFont val="Arial"/>
            <family val="2"/>
          </rPr>
          <t xml:space="preserve">Suggested Repair:SUM(F9,F10)
</t>
        </r>
      </text>
    </comment>
    <comment ref="G11" authorId="0" shapeId="0">
      <text>
        <r>
          <rPr>
            <sz val="10"/>
            <rFont val="Arial"/>
            <family val="2"/>
          </rPr>
          <t xml:space="preserve">Suggested Repair:SUM(G9,G10)
</t>
        </r>
      </text>
    </comment>
    <comment ref="I11" authorId="0" shapeId="0">
      <text>
        <r>
          <rPr>
            <sz val="10"/>
            <rFont val="Arial"/>
            <family val="2"/>
          </rPr>
          <t xml:space="preserve">Suggested Repair:SUM(I9,I10)
</t>
        </r>
      </text>
    </comment>
    <comment ref="H17" authorId="0" shapeId="0">
      <text>
        <r>
          <rPr>
            <sz val="10"/>
            <rFont val="Arial"/>
            <family val="2"/>
          </rPr>
          <t xml:space="preserve">Suggested Repair:SUM(C17,D17,E17,F17,G17)
</t>
        </r>
      </text>
    </comment>
    <comment ref="K17" authorId="0" shapeId="0">
      <text>
        <r>
          <rPr>
            <sz val="10"/>
            <rFont val="Arial"/>
            <family val="2"/>
          </rPr>
          <t xml:space="preserve">Suggested Repair:SUM(H17,I17,J17)
</t>
        </r>
      </text>
    </comment>
    <comment ref="C45" authorId="0" shapeId="0">
      <text>
        <r>
          <rPr>
            <sz val="10"/>
            <rFont val="Arial"/>
            <family val="2"/>
          </rPr>
          <t xml:space="preserve">Suggested Repair:SUM(C42,C38,C41,C43,C39,C40,C37,C44)
</t>
        </r>
      </text>
    </comment>
    <comment ref="D45" authorId="0" shapeId="0">
      <text>
        <r>
          <rPr>
            <sz val="10"/>
            <rFont val="Arial"/>
            <family val="2"/>
          </rPr>
          <t xml:space="preserve">Suggested Repair:SUM(D42,D38,D41,D43,D39,D40,D37,D44)
</t>
        </r>
      </text>
    </comment>
    <comment ref="E45" authorId="0" shapeId="0">
      <text>
        <r>
          <rPr>
            <sz val="10"/>
            <rFont val="Arial"/>
            <family val="2"/>
          </rPr>
          <t xml:space="preserve">Suggested Repair:SUM(E42,E38,E41,E43,E39,E40,E37,E44)
</t>
        </r>
      </text>
    </comment>
    <comment ref="F45" authorId="0" shapeId="0">
      <text>
        <r>
          <rPr>
            <sz val="10"/>
            <rFont val="Arial"/>
            <family val="2"/>
          </rPr>
          <t xml:space="preserve">Suggested Repair:SUM(F42,F38,F41,F43,F39,F40,F37,F44)
</t>
        </r>
      </text>
    </comment>
    <comment ref="G45" authorId="0" shapeId="0">
      <text>
        <r>
          <rPr>
            <sz val="10"/>
            <rFont val="Arial"/>
            <family val="2"/>
          </rPr>
          <t xml:space="preserve">Suggested Repair:SUM(G42,G38,G41,G43,G39,G40,G37,G44)
</t>
        </r>
      </text>
    </comment>
    <comment ref="I45" authorId="0" shapeId="0">
      <text>
        <r>
          <rPr>
            <sz val="10"/>
            <rFont val="Arial"/>
            <family val="2"/>
          </rPr>
          <t xml:space="preserve">Suggested Repair:SUM(I42,I38,I41,I43,I39,I40,I37,I44)
</t>
        </r>
      </text>
    </comment>
    <comment ref="J45" authorId="0" shapeId="0">
      <text>
        <r>
          <rPr>
            <sz val="10"/>
            <rFont val="Arial"/>
            <family val="2"/>
          </rPr>
          <t xml:space="preserve">Suggested Repair:SUM(J42,J38,J41,J43,J39,J40,J37,J44)
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M47" authorId="0" shapeId="0">
      <text>
        <r>
          <rPr>
            <sz val="10"/>
            <rFont val="Arial"/>
            <family val="2"/>
          </rPr>
          <t xml:space="preserve">Suggested Repair:SUM(M44,M40,M43,M45,M41,M42,M46)
</t>
        </r>
      </text>
    </comment>
  </commentList>
</comments>
</file>

<file path=xl/sharedStrings.xml><?xml version="1.0" encoding="utf-8"?>
<sst xmlns="http://schemas.openxmlformats.org/spreadsheetml/2006/main" count="134" uniqueCount="86">
  <si>
    <t>Margin</t>
  </si>
  <si>
    <t>Business Team</t>
  </si>
  <si>
    <t>Actual</t>
  </si>
  <si>
    <t>Plan</t>
  </si>
  <si>
    <t>Variance</t>
  </si>
  <si>
    <t>Forecast</t>
  </si>
  <si>
    <t xml:space="preserve">  Total East Power</t>
  </si>
  <si>
    <t xml:space="preserve">  Total West Power</t>
  </si>
  <si>
    <t xml:space="preserve">  Total Natural Gas</t>
  </si>
  <si>
    <t xml:space="preserve">  Total Canada </t>
  </si>
  <si>
    <t xml:space="preserve">    Overview</t>
  </si>
  <si>
    <t>Total Commercial</t>
  </si>
  <si>
    <t xml:space="preserve">    ERCOT (Smith/Sukaly)</t>
  </si>
  <si>
    <t xml:space="preserve">    Southeast (Herndon/Pagan)</t>
  </si>
  <si>
    <t xml:space="preserve">    Midwest (Sturm/Baughman)</t>
  </si>
  <si>
    <t xml:space="preserve">    Northeast (Davis/Ader)</t>
  </si>
  <si>
    <t xml:space="preserve">    Management Book (Presto)</t>
  </si>
  <si>
    <t xml:space="preserve">    Originations (Calger)</t>
  </si>
  <si>
    <t xml:space="preserve">    QF (Calger)</t>
  </si>
  <si>
    <t xml:space="preserve">    Development (Jacoby)</t>
  </si>
  <si>
    <t xml:space="preserve">    Structuring (Aucoin)</t>
  </si>
  <si>
    <t xml:space="preserve">    Fundamentals (Will)</t>
  </si>
  <si>
    <t xml:space="preserve">    Trading (Belden)</t>
  </si>
  <si>
    <t xml:space="preserve">    Middle Market/Services (Foster/Wolfe)</t>
  </si>
  <si>
    <t xml:space="preserve">    Development (Parquet)</t>
  </si>
  <si>
    <t xml:space="preserve">    Fundamentals (Heisenreiker)</t>
  </si>
  <si>
    <t xml:space="preserve">    West (Allen/Tycholiz)</t>
  </si>
  <si>
    <t xml:space="preserve">    Midwest (Shively/Luce)</t>
  </si>
  <si>
    <t xml:space="preserve">    East (Neal/Vickers)</t>
  </si>
  <si>
    <t xml:space="preserve">   Texas (Martin)</t>
  </si>
  <si>
    <t xml:space="preserve">   Financial (Arnold)</t>
  </si>
  <si>
    <t xml:space="preserve">   Derivatives (Lagrasta)</t>
  </si>
  <si>
    <t xml:space="preserve">   NG Structuring (McMicheal)</t>
  </si>
  <si>
    <t xml:space="preserve">   NG Fundamentals (Gaskill)</t>
  </si>
  <si>
    <t xml:space="preserve">    Natural Gas (McKay/LeDain)</t>
  </si>
  <si>
    <t xml:space="preserve">    Finance (Kitagawa)</t>
  </si>
  <si>
    <t xml:space="preserve">    Retail (Pope)</t>
  </si>
  <si>
    <t xml:space="preserve">    Executive (Milnthorp)</t>
  </si>
  <si>
    <t xml:space="preserve">    Mexico (Yzaguirre)</t>
  </si>
  <si>
    <t xml:space="preserve">    Generation Investments (Duran)</t>
  </si>
  <si>
    <t xml:space="preserve">    Principal Investing (Miller)</t>
  </si>
  <si>
    <t xml:space="preserve">    Corporate Development (Detmering)</t>
  </si>
  <si>
    <t xml:space="preserve">    Restructuring (Redmond)</t>
  </si>
  <si>
    <t xml:space="preserve">    Energy Capital Svcs (Thompson/Josey)</t>
  </si>
  <si>
    <t xml:space="preserve">    New Albany (Presto)   </t>
  </si>
  <si>
    <t xml:space="preserve">    Alberta Power (Zufferli/Davies)</t>
  </si>
  <si>
    <t xml:space="preserve">    Ontario Power (Devries)</t>
  </si>
  <si>
    <t xml:space="preserve">    LT Fundamentals/Transport (Gomez)</t>
  </si>
  <si>
    <t xml:space="preserve">    HPL (Redmond)</t>
  </si>
  <si>
    <t xml:space="preserve">    Bridgeline (Mrha)</t>
  </si>
  <si>
    <t xml:space="preserve">    Sold Peakers</t>
  </si>
  <si>
    <t xml:space="preserve">    Office of the Chairman (Delainey/Lavorato)</t>
  </si>
  <si>
    <t xml:space="preserve">    Cross Commodity (Lavorato)</t>
  </si>
  <si>
    <t xml:space="preserve">    Upstream Executive (Mrha)</t>
  </si>
  <si>
    <t>ENRON NORTH AMERICA</t>
  </si>
  <si>
    <t xml:space="preserve">DAILY CHANGE </t>
  </si>
  <si>
    <t>Deals</t>
  </si>
  <si>
    <t>Total</t>
  </si>
  <si>
    <t>MPR</t>
  </si>
  <si>
    <t>Accruals</t>
  </si>
  <si>
    <t>Other</t>
  </si>
  <si>
    <t>FTA</t>
  </si>
  <si>
    <t>Identified</t>
  </si>
  <si>
    <t>(1) Excludes Cap. Charge &amp; Operating Costs</t>
  </si>
  <si>
    <t xml:space="preserve"> </t>
  </si>
  <si>
    <r>
      <t>DPR</t>
    </r>
    <r>
      <rPr>
        <b/>
        <vertAlign val="superscript"/>
        <sz val="8"/>
        <rFont val="Arial Narrow"/>
        <family val="2"/>
      </rPr>
      <t>(1)</t>
    </r>
  </si>
  <si>
    <t xml:space="preserve">   Management</t>
  </si>
  <si>
    <t xml:space="preserve">      Compression Services (Hilgert)</t>
  </si>
  <si>
    <t xml:space="preserve">      Offshore (Byargeon)</t>
  </si>
  <si>
    <t xml:space="preserve">      Storage (Bieniawski)</t>
  </si>
  <si>
    <t xml:space="preserve">      Producer E-Commerce (Grass)</t>
  </si>
  <si>
    <t xml:space="preserve">      Wellhead Desk (Mrha)</t>
  </si>
  <si>
    <t>1st QUARTER 2001 DETAIL OF GROSS MARGIN</t>
  </si>
  <si>
    <t xml:space="preserve">    Facility Costs</t>
  </si>
  <si>
    <t xml:space="preserve">    U.S. Drift</t>
  </si>
  <si>
    <t xml:space="preserve">    TVA Settlement</t>
  </si>
  <si>
    <t>Total ENA Commercial</t>
  </si>
  <si>
    <t xml:space="preserve">    Office of the Chairman (Lavorato/Kitchen)</t>
  </si>
  <si>
    <t>Origination</t>
  </si>
  <si>
    <t xml:space="preserve">    Retail (Milnthorp)</t>
  </si>
  <si>
    <t>Trading</t>
  </si>
  <si>
    <t>Mid Mkt</t>
  </si>
  <si>
    <t xml:space="preserve">    Restructuring (Redmond/Lydecker)</t>
  </si>
  <si>
    <t xml:space="preserve">    Prior Year Adj</t>
  </si>
  <si>
    <t xml:space="preserve">    Central (Shively/Luce)</t>
  </si>
  <si>
    <t>2nd QUARTER 2001 DETAIL OF 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</si>
</sst>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8" formatCode="_(&quot;$&quot;* #,##0.00_);_(&quot;$&quot;* \(#,##0.00\);_(&quot;$&quot;* &quot;-&quot;??_);_(@_)"/>
    <numFmt numFmtId="179" formatCode="_(* #,##0.00_);_(* \(#,##0.00\);_(* &quot;-&quot;??_);_(@_)"/>
    <numFmt numFmtId="180" formatCode="mmmm\ d\,\ yyyy"/>
    <numFmt numFmtId="181" formatCode="_(&quot;$&quot;* #,##0_);_(&quot;$&quot;* \(#,##0\);_(&quot;$&quot;* &quot;-&quot;??_);_(@_)"/>
    <numFmt numFmtId="182" formatCode="_(* #,##0_);_(* \(#,##0\);_(* &quot;-&quot;??_);_(@_)"/>
  </numFmts>
  <fonts count="13" x14ac:knownFonts="1">
    <font>
      <sz val="10"/>
      <name val="Arial"/>
    </font>
    <font>
      <sz val="10"/>
      <name val="Arial"/>
      <family val="2"/>
    </font>
    <font>
      <sz val="8"/>
      <name val="Arial Narrow"/>
      <family val="2"/>
    </font>
    <font>
      <b/>
      <i/>
      <sz val="8"/>
      <name val="Arial Narrow"/>
      <family val="2"/>
    </font>
    <font>
      <b/>
      <sz val="8"/>
      <name val="Arial Narrow"/>
      <family val="2"/>
    </font>
    <font>
      <b/>
      <sz val="9"/>
      <color indexed="12"/>
      <name val="Arial Narrow"/>
      <family val="2"/>
    </font>
    <font>
      <sz val="9"/>
      <name val="Arial Narrow"/>
      <family val="2"/>
    </font>
    <font>
      <b/>
      <sz val="12"/>
      <color indexed="9"/>
      <name val="Arial Narrow"/>
      <family val="2"/>
    </font>
    <font>
      <b/>
      <sz val="11"/>
      <color indexed="9"/>
      <name val="Arial Narrow"/>
      <family val="2"/>
    </font>
    <font>
      <b/>
      <sz val="10"/>
      <color indexed="9"/>
      <name val="Arial Narrow"/>
      <family val="2"/>
    </font>
    <font>
      <b/>
      <vertAlign val="superscript"/>
      <sz val="8"/>
      <name val="Arial Narrow"/>
      <family val="2"/>
    </font>
    <font>
      <b/>
      <sz val="9"/>
      <name val="Arial Narrow"/>
      <family val="2"/>
    </font>
    <font>
      <i/>
      <sz val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9" fontId="1" fillId="0" borderId="0" applyFont="0" applyFill="0" applyBorder="0" applyAlignment="0" applyProtection="0"/>
    <xf numFmtId="178" fontId="1" fillId="0" borderId="0" applyFont="0" applyFill="0" applyBorder="0" applyAlignment="0" applyProtection="0"/>
  </cellStyleXfs>
  <cellXfs count="113">
    <xf numFmtId="0" fontId="0" fillId="0" borderId="0" xfId="0"/>
    <xf numFmtId="0" fontId="2" fillId="2" borderId="1" xfId="0" applyFont="1" applyFill="1" applyBorder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2" borderId="0" xfId="0" applyFont="1" applyFill="1"/>
    <xf numFmtId="0" fontId="3" fillId="0" borderId="0" xfId="0" applyFont="1"/>
    <xf numFmtId="182" fontId="2" fillId="0" borderId="2" xfId="1" applyNumberFormat="1" applyFont="1" applyBorder="1"/>
    <xf numFmtId="0" fontId="5" fillId="3" borderId="3" xfId="0" applyFont="1" applyFill="1" applyBorder="1" applyAlignment="1">
      <alignment horizontal="left" vertical="center" indent="1"/>
    </xf>
    <xf numFmtId="0" fontId="2" fillId="0" borderId="1" xfId="0" applyFont="1" applyFill="1" applyBorder="1"/>
    <xf numFmtId="182" fontId="2" fillId="0" borderId="2" xfId="1" applyNumberFormat="1" applyFont="1" applyFill="1" applyBorder="1"/>
    <xf numFmtId="182" fontId="2" fillId="0" borderId="0" xfId="1" applyNumberFormat="1" applyFont="1" applyBorder="1"/>
    <xf numFmtId="182" fontId="2" fillId="0" borderId="0" xfId="1" applyNumberFormat="1" applyFont="1"/>
    <xf numFmtId="0" fontId="4" fillId="0" borderId="0" xfId="0" applyFont="1"/>
    <xf numFmtId="0" fontId="2" fillId="0" borderId="0" xfId="0" applyFont="1" applyBorder="1"/>
    <xf numFmtId="0" fontId="2" fillId="0" borderId="0" xfId="0" quotePrefix="1" applyFont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2" fillId="0" borderId="10" xfId="0" applyFont="1" applyBorder="1"/>
    <xf numFmtId="182" fontId="2" fillId="0" borderId="10" xfId="1" applyNumberFormat="1" applyFont="1" applyBorder="1"/>
    <xf numFmtId="182" fontId="2" fillId="0" borderId="0" xfId="1" applyNumberFormat="1" applyFont="1" applyFill="1" applyBorder="1"/>
    <xf numFmtId="0" fontId="6" fillId="0" borderId="0" xfId="0" applyFont="1"/>
    <xf numFmtId="182" fontId="4" fillId="0" borderId="0" xfId="1" applyNumberFormat="1" applyFont="1" applyBorder="1" applyAlignment="1">
      <alignment horizontal="right"/>
    </xf>
    <xf numFmtId="182" fontId="4" fillId="0" borderId="10" xfId="1" applyNumberFormat="1" applyFont="1" applyBorder="1"/>
    <xf numFmtId="0" fontId="3" fillId="2" borderId="0" xfId="0" applyFont="1" applyFill="1"/>
    <xf numFmtId="0" fontId="6" fillId="2" borderId="0" xfId="0" applyFont="1" applyFill="1" applyBorder="1"/>
    <xf numFmtId="0" fontId="2" fillId="2" borderId="15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5" fillId="3" borderId="14" xfId="0" applyFont="1" applyFill="1" applyBorder="1" applyAlignment="1">
      <alignment horizontal="left" vertical="center" indent="1"/>
    </xf>
    <xf numFmtId="0" fontId="6" fillId="2" borderId="1" xfId="0" applyFont="1" applyFill="1" applyBorder="1"/>
    <xf numFmtId="182" fontId="2" fillId="0" borderId="15" xfId="1" applyNumberFormat="1" applyFont="1" applyBorder="1"/>
    <xf numFmtId="182" fontId="12" fillId="0" borderId="2" xfId="1" applyNumberFormat="1" applyFont="1" applyBorder="1"/>
    <xf numFmtId="182" fontId="12" fillId="0" borderId="0" xfId="1" applyNumberFormat="1" applyFont="1" applyBorder="1"/>
    <xf numFmtId="182" fontId="6" fillId="0" borderId="2" xfId="1" applyNumberFormat="1" applyFont="1" applyFill="1" applyBorder="1"/>
    <xf numFmtId="182" fontId="6" fillId="0" borderId="0" xfId="1" applyNumberFormat="1" applyFont="1" applyFill="1" applyBorder="1"/>
    <xf numFmtId="181" fontId="12" fillId="0" borderId="2" xfId="2" applyNumberFormat="1" applyFont="1" applyBorder="1"/>
    <xf numFmtId="181" fontId="12" fillId="0" borderId="0" xfId="2" applyNumberFormat="1" applyFont="1" applyBorder="1"/>
    <xf numFmtId="181" fontId="12" fillId="0" borderId="10" xfId="2" applyNumberFormat="1" applyFont="1" applyBorder="1"/>
    <xf numFmtId="0" fontId="4" fillId="2" borderId="0" xfId="0" applyFont="1" applyFill="1"/>
    <xf numFmtId="0" fontId="4" fillId="2" borderId="3" xfId="0" applyFont="1" applyFill="1" applyBorder="1"/>
    <xf numFmtId="0" fontId="11" fillId="2" borderId="0" xfId="0" applyFont="1" applyFill="1" applyBorder="1"/>
    <xf numFmtId="182" fontId="6" fillId="0" borderId="2" xfId="2" applyNumberFormat="1" applyFont="1" applyFill="1" applyBorder="1"/>
    <xf numFmtId="182" fontId="6" fillId="0" borderId="0" xfId="2" applyNumberFormat="1" applyFont="1" applyFill="1" applyBorder="1"/>
    <xf numFmtId="182" fontId="2" fillId="0" borderId="0" xfId="0" applyNumberFormat="1" applyFont="1"/>
    <xf numFmtId="182" fontId="2" fillId="0" borderId="0" xfId="0" applyNumberFormat="1" applyFont="1" applyBorder="1"/>
    <xf numFmtId="182" fontId="4" fillId="0" borderId="0" xfId="2" applyNumberFormat="1" applyFont="1" applyBorder="1"/>
    <xf numFmtId="181" fontId="2" fillId="0" borderId="0" xfId="1" applyNumberFormat="1" applyFont="1" applyBorder="1"/>
    <xf numFmtId="181" fontId="2" fillId="0" borderId="2" xfId="2" applyNumberFormat="1" applyFont="1" applyBorder="1"/>
    <xf numFmtId="181" fontId="2" fillId="0" borderId="0" xfId="2" applyNumberFormat="1" applyFont="1" applyBorder="1"/>
    <xf numFmtId="0" fontId="5" fillId="3" borderId="17" xfId="0" applyFont="1" applyFill="1" applyBorder="1" applyAlignment="1" applyProtection="1">
      <alignment horizontal="left" vertical="center" indent="1"/>
      <protection locked="0"/>
    </xf>
    <xf numFmtId="182" fontId="12" fillId="0" borderId="0" xfId="1" applyNumberFormat="1" applyFont="1" applyFill="1" applyBorder="1"/>
    <xf numFmtId="182" fontId="12" fillId="0" borderId="0" xfId="1" applyNumberFormat="1" applyFont="1"/>
    <xf numFmtId="182" fontId="12" fillId="0" borderId="0" xfId="0" applyNumberFormat="1" applyFont="1"/>
    <xf numFmtId="182" fontId="2" fillId="0" borderId="0" xfId="0" applyNumberFormat="1" applyFont="1" applyFill="1"/>
    <xf numFmtId="0" fontId="2" fillId="0" borderId="16" xfId="0" applyFont="1" applyBorder="1"/>
    <xf numFmtId="180" fontId="9" fillId="2" borderId="0" xfId="0" applyNumberFormat="1" applyFont="1" applyFill="1" applyAlignment="1">
      <alignment horizontal="center"/>
    </xf>
    <xf numFmtId="182" fontId="2" fillId="0" borderId="0" xfId="1" applyNumberFormat="1" applyFont="1" applyFill="1"/>
    <xf numFmtId="181" fontId="2" fillId="0" borderId="0" xfId="2" applyNumberFormat="1" applyFont="1" applyFill="1" applyBorder="1"/>
    <xf numFmtId="182" fontId="2" fillId="0" borderId="11" xfId="1" applyNumberFormat="1" applyFont="1" applyBorder="1"/>
    <xf numFmtId="182" fontId="2" fillId="0" borderId="12" xfId="1" applyNumberFormat="1" applyFont="1" applyBorder="1"/>
    <xf numFmtId="0" fontId="0" fillId="5" borderId="0" xfId="0" applyFill="1"/>
    <xf numFmtId="0" fontId="0" fillId="4" borderId="0" xfId="0" applyFill="1"/>
    <xf numFmtId="0" fontId="0" fillId="4" borderId="0" xfId="0" applyFill="1"/>
    <xf numFmtId="0" fontId="0" fillId="5" borderId="0" xfId="0" applyFill="1"/>
    <xf numFmtId="0" fontId="0" fillId="4" borderId="0" xfId="0" applyFill="1"/>
    <xf numFmtId="0" fontId="0" fillId="5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5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5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180" fontId="9" fillId="2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常规" xfId="0" builtinId="0"/>
    <cellStyle name="货币" xfId="2" builtinId="4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342900</xdr:colOff>
      <xdr:row>0</xdr:row>
      <xdr:rowOff>76200</xdr:rowOff>
    </xdr:from>
    <xdr:to>
      <xdr:col>10</xdr:col>
      <xdr:colOff>514350</xdr:colOff>
      <xdr:row>2</xdr:row>
      <xdr:rowOff>38100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5248275" y="76200"/>
          <a:ext cx="1914525" cy="371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FFFFFF"/>
              </a:solidFill>
              <a:latin typeface="Arial Narrow"/>
            </a:rPr>
            <a:t>CONFIDENTIAL &amp; PROPRIETARY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FFFFFF"/>
              </a:solidFill>
              <a:latin typeface="Arial Narrow"/>
            </a:rPr>
            <a:t>DO NOT COPY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352425</xdr:colOff>
      <xdr:row>57</xdr:row>
      <xdr:rowOff>66675</xdr:rowOff>
    </xdr:to>
    <xdr:sp macro="" textlink="">
      <xdr:nvSpPr>
        <xdr:cNvPr id="3088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200025</xdr:colOff>
      <xdr:row>0</xdr:row>
      <xdr:rowOff>85725</xdr:rowOff>
    </xdr:from>
    <xdr:to>
      <xdr:col>13</xdr:col>
      <xdr:colOff>371475</xdr:colOff>
      <xdr:row>2</xdr:row>
      <xdr:rowOff>47625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6886575" y="85725"/>
          <a:ext cx="1914525" cy="371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en-US" sz="800" b="1" i="1" u="none" strike="noStrike" baseline="0">
              <a:solidFill>
                <a:srgbClr val="FFFFFF"/>
              </a:solidFill>
              <a:latin typeface="Arial Narrow"/>
            </a:rPr>
            <a:t>CONFIDENTIAL &amp; PROPRIETARY</a:t>
          </a:r>
        </a:p>
        <a:p>
          <a:pPr algn="r" rtl="0">
            <a:defRPr sz="1000"/>
          </a:pPr>
          <a:r>
            <a:rPr lang="en-US" sz="800" b="1" i="1" u="none" strike="noStrike" baseline="0">
              <a:solidFill>
                <a:srgbClr val="FFFFFF"/>
              </a:solidFill>
              <a:latin typeface="Arial Narrow"/>
            </a:rPr>
            <a:t>DO NOT COPY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514350</xdr:colOff>
      <xdr:row>57</xdr:row>
      <xdr:rowOff>66675</xdr:rowOff>
    </xdr:to>
    <xdr:sp macro="" textlink="">
      <xdr:nvSpPr>
        <xdr:cNvPr id="4098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_Ops\Finrpt\CONSOL\Mgmt%20Summary\2000\4Q%202000\MgmtSum-Q4_122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_Ops\Finrpt\CONSOL\Mgmt%20Summary\2000\4Q%202000\MgmtSum-Q4_12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TD Mgmt Summary"/>
      <sheetName val="Q1 Mgmt Summary"/>
      <sheetName val="YTD"/>
      <sheetName val="Sept YTD"/>
      <sheetName val="QTD Mgmt Summary"/>
      <sheetName val="Greensheet"/>
      <sheetName val="Old Mgmt Summary"/>
      <sheetName val="Summary YTD"/>
      <sheetName val="Summary YTD-Qtr"/>
      <sheetName val="GM-WklyChnge"/>
      <sheetName val="GrossMargin"/>
      <sheetName val="Expenses"/>
      <sheetName val="Expense Weekly Change"/>
      <sheetName val="CapChrg-AllocExp"/>
      <sheetName val="Headcou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TD Mgmt Summary"/>
      <sheetName val="Q1 Mgmt Summary"/>
      <sheetName val="YTD"/>
      <sheetName val="Sept YTD"/>
      <sheetName val="QTD Mgmt Summary"/>
      <sheetName val="Greensheet"/>
      <sheetName val="Old Mgmt Summary"/>
      <sheetName val="Summary YTD"/>
      <sheetName val="Summary YTD-Qtr"/>
      <sheetName val="GM-WklyChnge"/>
      <sheetName val="GrossMargin"/>
      <sheetName val="Expenses"/>
      <sheetName val="Expense Weekly Change"/>
      <sheetName val="CapChrg-AllocExp"/>
      <sheetName val="Headcou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N264"/>
  <sheetViews>
    <sheetView tabSelected="1" workbookViewId="0">
      <selection activeCell="H49" sqref="H49"/>
    </sheetView>
  </sheetViews>
  <sheetFormatPr defaultRowHeight="12.75" x14ac:dyDescent="0.25"/>
  <cols>
    <col min="1" max="1" width="26.85546875" style="2" customWidth="1" collapsed="1"/>
    <col min="2" max="2" width="2.140625" style="2" customWidth="1" collapsed="1"/>
    <col min="3" max="4" width="8.7109375" style="2" customWidth="1" collapsed="1"/>
    <col min="5" max="5" width="9.7109375" style="2" customWidth="1" collapsed="1"/>
    <col min="6" max="11" width="8.7109375" style="2" customWidth="1" collapsed="1"/>
    <col min="12" max="18" width="9.7109375" style="2" customWidth="1" collapsed="1"/>
    <col min="19" max="16384" width="9.140625" style="2" collapsed="1"/>
  </cols>
  <sheetData>
    <row r="1" spans="1:14" ht="15.75" x14ac:dyDescent="0.25">
      <c r="A1" s="109" t="s">
        <v>54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</row>
    <row r="2" spans="1:14" ht="16.5" x14ac:dyDescent="0.3">
      <c r="A2" s="110" t="s">
        <v>72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</row>
    <row r="3" spans="1:14" ht="14.25" thickBot="1" x14ac:dyDescent="0.3">
      <c r="A3" s="111" t="s">
        <v>55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N3" s="15"/>
    </row>
    <row r="4" spans="1:14" ht="3" customHeight="1" x14ac:dyDescent="0.25">
      <c r="A4" s="14"/>
      <c r="B4" s="36"/>
    </row>
    <row r="5" spans="1:14" ht="12.75" customHeight="1" x14ac:dyDescent="0.25">
      <c r="A5" s="16"/>
      <c r="B5" s="1"/>
      <c r="C5" s="17"/>
      <c r="D5" s="17"/>
      <c r="E5" s="17"/>
      <c r="F5" s="17"/>
      <c r="G5" s="17"/>
      <c r="H5" s="17"/>
      <c r="I5" s="17"/>
      <c r="J5" s="17"/>
      <c r="K5" s="18"/>
    </row>
    <row r="6" spans="1:14" x14ac:dyDescent="0.25">
      <c r="A6" s="4"/>
      <c r="B6" s="1"/>
      <c r="C6" s="14"/>
      <c r="D6" s="14"/>
      <c r="E6" s="19"/>
      <c r="F6" s="19"/>
      <c r="G6" s="14"/>
      <c r="H6" s="19" t="s">
        <v>2</v>
      </c>
      <c r="I6" s="19" t="s">
        <v>56</v>
      </c>
      <c r="J6" s="19" t="s">
        <v>5</v>
      </c>
      <c r="K6" s="20" t="s">
        <v>57</v>
      </c>
      <c r="L6" s="21"/>
      <c r="M6" s="22"/>
      <c r="N6" s="21"/>
    </row>
    <row r="7" spans="1:14" ht="13.5" thickBot="1" x14ac:dyDescent="0.3">
      <c r="A7" s="23" t="s">
        <v>1</v>
      </c>
      <c r="B7" s="37"/>
      <c r="C7" s="24" t="s">
        <v>65</v>
      </c>
      <c r="D7" s="24" t="s">
        <v>58</v>
      </c>
      <c r="E7" s="24" t="s">
        <v>59</v>
      </c>
      <c r="F7" s="24" t="s">
        <v>60</v>
      </c>
      <c r="G7" s="24" t="s">
        <v>61</v>
      </c>
      <c r="H7" s="24" t="s">
        <v>0</v>
      </c>
      <c r="I7" s="24" t="s">
        <v>62</v>
      </c>
      <c r="J7" s="24" t="s">
        <v>0</v>
      </c>
      <c r="K7" s="25" t="s">
        <v>0</v>
      </c>
      <c r="L7" s="21"/>
      <c r="M7" s="21"/>
      <c r="N7" s="21"/>
    </row>
    <row r="8" spans="1:14" ht="6.75" customHeight="1" thickBot="1" x14ac:dyDescent="0.3">
      <c r="A8" s="16"/>
      <c r="B8" s="35"/>
      <c r="C8" s="14"/>
      <c r="D8" s="14"/>
      <c r="E8" s="14"/>
      <c r="F8" s="14"/>
      <c r="G8" s="14"/>
      <c r="H8" s="4"/>
      <c r="I8" s="4"/>
      <c r="J8" s="14"/>
      <c r="K8" s="26"/>
    </row>
    <row r="9" spans="1:14" s="6" customFormat="1" ht="13.5" x14ac:dyDescent="0.25">
      <c r="A9" s="3" t="s">
        <v>12</v>
      </c>
      <c r="B9" s="32"/>
      <c r="C9" s="45">
        <v>0</v>
      </c>
      <c r="D9" s="46">
        <v>0</v>
      </c>
      <c r="E9" s="46">
        <v>0</v>
      </c>
      <c r="F9" s="56">
        <v>0</v>
      </c>
      <c r="G9" s="47">
        <v>0</v>
      </c>
      <c r="H9" s="72">
        <f>SUM(C9:G9)</f>
        <v>0</v>
      </c>
      <c r="I9" s="45">
        <v>0</v>
      </c>
      <c r="J9" s="46">
        <v>0</v>
      </c>
      <c r="K9" s="74">
        <f>SUM(H9:J9)</f>
        <v>0</v>
      </c>
    </row>
    <row r="10" spans="1:14" s="6" customFormat="1" ht="13.5" x14ac:dyDescent="0.25">
      <c r="A10" s="3" t="s">
        <v>13</v>
      </c>
      <c r="B10" s="32"/>
      <c r="C10" s="41">
        <v>0</v>
      </c>
      <c r="D10" s="42">
        <f>[1]GrossMargin!E11-[2]GrossMargin!E11</f>
        <v>0</v>
      </c>
      <c r="E10" s="42">
        <f>[1]GrossMargin!F11-[2]GrossMargin!F11</f>
        <v>0</v>
      </c>
      <c r="F10" s="42">
        <f>[1]GrossMargin!G11-[2]GrossMargin!G11</f>
        <v>0</v>
      </c>
      <c r="G10" s="42">
        <f>[1]GrossMargin!H11-[2]GrossMargin!H11</f>
        <v>0</v>
      </c>
      <c r="H10" s="72">
        <f>SUM(C10:G10)</f>
        <v>0</v>
      </c>
      <c r="I10" s="41">
        <v>0</v>
      </c>
      <c r="J10" s="42">
        <v>0</v>
      </c>
      <c r="K10" s="74">
        <f>SUM(H10:J10)</f>
        <v>0</v>
      </c>
    </row>
    <row r="11" spans="1:14" ht="13.5" x14ac:dyDescent="0.25">
      <c r="A11" s="3" t="s">
        <v>14</v>
      </c>
      <c r="B11" s="5"/>
      <c r="C11" s="70">
        <v>0</v>
      </c>
      <c r="D11" s="70">
        <v>0</v>
      </c>
      <c r="E11" s="70">
        <v>0</v>
      </c>
      <c r="F11" s="70">
        <v>0</v>
      </c>
      <c r="G11" s="70">
        <v>0</v>
      </c>
      <c r="H11" s="70">
        <f>SUM(H9:H10)</f>
        <v>0</v>
      </c>
      <c r="I11" s="70">
        <v>0</v>
      </c>
      <c r="J11" s="70">
        <f>SUM(J9:J10)</f>
        <v>0</v>
      </c>
      <c r="K11" s="70">
        <f>SUM(K9:K10)</f>
        <v>0</v>
      </c>
    </row>
    <row r="12" spans="1:14" ht="13.5" x14ac:dyDescent="0.25">
      <c r="A12" s="3" t="s">
        <v>15</v>
      </c>
      <c r="B12" s="5"/>
      <c r="C12" s="7">
        <v>0</v>
      </c>
      <c r="D12" s="11">
        <v>0</v>
      </c>
      <c r="E12" s="11">
        <v>0</v>
      </c>
      <c r="F12" s="11">
        <v>0</v>
      </c>
      <c r="G12" s="11">
        <v>0</v>
      </c>
      <c r="H12" s="73">
        <f>SUM(C12:G12)</f>
        <v>0</v>
      </c>
      <c r="I12" s="7">
        <v>0</v>
      </c>
      <c r="J12" s="11">
        <v>0</v>
      </c>
      <c r="K12" s="75">
        <f>SUM(H12:J12)</f>
        <v>0</v>
      </c>
    </row>
    <row r="13" spans="1:14" ht="13.5" x14ac:dyDescent="0.25">
      <c r="A13" s="3" t="s">
        <v>16</v>
      </c>
      <c r="B13" s="5"/>
      <c r="C13" s="7">
        <v>0</v>
      </c>
      <c r="D13" s="11">
        <v>0</v>
      </c>
      <c r="E13" s="11">
        <v>0</v>
      </c>
      <c r="F13" s="11">
        <v>0</v>
      </c>
      <c r="G13" s="11">
        <v>0</v>
      </c>
      <c r="H13" s="73">
        <f>SUM(C13:G13)</f>
        <v>0</v>
      </c>
      <c r="I13" s="7">
        <v>0</v>
      </c>
      <c r="J13" s="11">
        <v>0</v>
      </c>
      <c r="K13" s="75">
        <f>SUM(H13:J13)</f>
        <v>0</v>
      </c>
    </row>
    <row r="14" spans="1:14" ht="13.5" x14ac:dyDescent="0.25">
      <c r="A14" s="3" t="s">
        <v>44</v>
      </c>
      <c r="B14" s="5"/>
      <c r="C14" s="7">
        <v>0</v>
      </c>
      <c r="D14" s="11">
        <v>0</v>
      </c>
      <c r="E14" s="11">
        <v>0</v>
      </c>
      <c r="F14" s="11">
        <v>0</v>
      </c>
      <c r="G14" s="11">
        <v>0</v>
      </c>
      <c r="H14" s="73">
        <f>SUM(C14:G14)</f>
        <v>0</v>
      </c>
      <c r="I14" s="7">
        <v>0</v>
      </c>
      <c r="J14" s="11">
        <v>0</v>
      </c>
      <c r="K14" s="75">
        <f>SUM(H14:J14)</f>
        <v>0</v>
      </c>
    </row>
    <row r="15" spans="1:14" ht="13.5" x14ac:dyDescent="0.25">
      <c r="A15" s="3" t="s">
        <v>19</v>
      </c>
      <c r="B15" s="5"/>
      <c r="C15" s="7">
        <v>0</v>
      </c>
      <c r="D15" s="11">
        <v>0</v>
      </c>
      <c r="E15" s="11">
        <v>0</v>
      </c>
      <c r="F15" s="11">
        <v>0</v>
      </c>
      <c r="G15" s="11">
        <v>0</v>
      </c>
      <c r="H15" s="73">
        <f>SUM(C15:G15)</f>
        <v>0</v>
      </c>
      <c r="I15" s="7">
        <v>0</v>
      </c>
      <c r="J15" s="11">
        <v>0</v>
      </c>
      <c r="K15" s="75">
        <f>SUM(H15:J15)</f>
        <v>0</v>
      </c>
    </row>
    <row r="16" spans="1:14" ht="13.5" x14ac:dyDescent="0.25">
      <c r="A16" s="3" t="s">
        <v>20</v>
      </c>
      <c r="B16" s="5"/>
      <c r="C16" s="7">
        <v>0</v>
      </c>
      <c r="D16" s="11">
        <v>0</v>
      </c>
      <c r="E16" s="11">
        <v>0</v>
      </c>
      <c r="F16" s="11">
        <v>0</v>
      </c>
      <c r="G16" s="11">
        <v>0</v>
      </c>
      <c r="H16" s="73">
        <f>SUM(C16:G16)</f>
        <v>0</v>
      </c>
      <c r="I16" s="7">
        <v>0</v>
      </c>
      <c r="J16" s="11">
        <v>0</v>
      </c>
      <c r="K16" s="75">
        <f>SUM(H16:J16)</f>
        <v>0</v>
      </c>
    </row>
    <row r="17" spans="1:11" ht="13.5" x14ac:dyDescent="0.25">
      <c r="A17" s="3" t="s">
        <v>21</v>
      </c>
      <c r="B17" s="5"/>
      <c r="C17" s="7">
        <v>0</v>
      </c>
      <c r="D17" s="11">
        <v>0</v>
      </c>
      <c r="E17" s="11">
        <v>0</v>
      </c>
      <c r="F17" s="11">
        <v>0</v>
      </c>
      <c r="G17" s="11">
        <v>0</v>
      </c>
      <c r="H17" s="73">
        <v>0</v>
      </c>
      <c r="I17" s="7">
        <v>0</v>
      </c>
      <c r="J17" s="11">
        <v>0</v>
      </c>
      <c r="K17" s="75">
        <v>0</v>
      </c>
    </row>
    <row r="18" spans="1:11" s="13" customFormat="1" ht="13.5" x14ac:dyDescent="0.25">
      <c r="A18" s="8" t="s">
        <v>6</v>
      </c>
      <c r="B18" s="50"/>
      <c r="C18" s="71">
        <f>SUM(C9:C17)</f>
        <v>0</v>
      </c>
      <c r="D18" s="71">
        <f t="shared" ref="D18:K18" si="0">SUM(D9:D17)</f>
        <v>0</v>
      </c>
      <c r="E18" s="71">
        <f t="shared" si="0"/>
        <v>0</v>
      </c>
      <c r="F18" s="71">
        <f t="shared" si="0"/>
        <v>0</v>
      </c>
      <c r="G18" s="71">
        <f t="shared" si="0"/>
        <v>0</v>
      </c>
      <c r="H18" s="71">
        <f t="shared" si="0"/>
        <v>0</v>
      </c>
      <c r="I18" s="71">
        <f t="shared" si="0"/>
        <v>0</v>
      </c>
      <c r="J18" s="71">
        <f t="shared" si="0"/>
        <v>0</v>
      </c>
      <c r="K18" s="71">
        <f t="shared" si="0"/>
        <v>0</v>
      </c>
    </row>
    <row r="19" spans="1:11" ht="6" customHeight="1" x14ac:dyDescent="0.25">
      <c r="A19" s="3"/>
      <c r="B19" s="5"/>
      <c r="C19" s="7"/>
      <c r="D19" s="11"/>
      <c r="E19" s="11"/>
      <c r="F19" s="11"/>
      <c r="G19" s="11"/>
      <c r="H19" s="7"/>
      <c r="I19" s="7"/>
      <c r="J19" s="11"/>
      <c r="K19" s="27"/>
    </row>
    <row r="20" spans="1:11" ht="13.5" x14ac:dyDescent="0.25">
      <c r="A20" s="3" t="s">
        <v>17</v>
      </c>
      <c r="B20" s="5"/>
      <c r="C20" s="7">
        <v>0</v>
      </c>
      <c r="D20" s="11">
        <v>0</v>
      </c>
      <c r="E20" s="11">
        <v>0</v>
      </c>
      <c r="F20" s="11">
        <v>0</v>
      </c>
      <c r="G20" s="11">
        <v>0</v>
      </c>
      <c r="H20" s="77">
        <f t="shared" ref="H20:H44" si="1">SUM(C20:G20)</f>
        <v>0</v>
      </c>
      <c r="I20" s="7">
        <v>0</v>
      </c>
      <c r="J20" s="11">
        <v>0</v>
      </c>
      <c r="K20" s="78">
        <f t="shared" ref="K20:K35" si="2">SUM(H20:J20)</f>
        <v>0</v>
      </c>
    </row>
    <row r="21" spans="1:11" ht="13.5" x14ac:dyDescent="0.25">
      <c r="A21" s="3" t="s">
        <v>18</v>
      </c>
      <c r="B21" s="5"/>
      <c r="C21" s="7">
        <v>0</v>
      </c>
      <c r="D21" s="11">
        <v>0</v>
      </c>
      <c r="E21" s="11">
        <v>0</v>
      </c>
      <c r="F21" s="11">
        <v>0</v>
      </c>
      <c r="G21" s="11">
        <v>0</v>
      </c>
      <c r="H21" s="77">
        <f t="shared" si="1"/>
        <v>0</v>
      </c>
      <c r="I21" s="7">
        <v>0</v>
      </c>
      <c r="J21" s="11">
        <v>0</v>
      </c>
      <c r="K21" s="78">
        <f t="shared" si="2"/>
        <v>0</v>
      </c>
    </row>
    <row r="22" spans="1:11" ht="13.5" x14ac:dyDescent="0.25">
      <c r="A22" s="3" t="s">
        <v>24</v>
      </c>
      <c r="B22" s="5"/>
      <c r="C22" s="7">
        <v>0</v>
      </c>
      <c r="D22" s="11">
        <v>0</v>
      </c>
      <c r="E22" s="11">
        <v>0</v>
      </c>
      <c r="F22" s="11">
        <v>0</v>
      </c>
      <c r="G22" s="11">
        <v>0</v>
      </c>
      <c r="H22" s="77">
        <f t="shared" si="1"/>
        <v>0</v>
      </c>
      <c r="I22" s="7">
        <v>0</v>
      </c>
      <c r="J22" s="11">
        <v>0</v>
      </c>
      <c r="K22" s="78">
        <f t="shared" si="2"/>
        <v>0</v>
      </c>
    </row>
    <row r="23" spans="1:11" ht="13.5" x14ac:dyDescent="0.25">
      <c r="A23" s="3" t="s">
        <v>22</v>
      </c>
      <c r="B23" s="5"/>
      <c r="C23" s="7">
        <v>0</v>
      </c>
      <c r="D23" s="11">
        <v>0</v>
      </c>
      <c r="E23" s="11">
        <v>0</v>
      </c>
      <c r="F23" s="11">
        <v>0</v>
      </c>
      <c r="G23" s="11">
        <v>0</v>
      </c>
      <c r="H23" s="77">
        <f t="shared" si="1"/>
        <v>0</v>
      </c>
      <c r="I23" s="7">
        <v>0</v>
      </c>
      <c r="J23" s="11">
        <v>0</v>
      </c>
      <c r="K23" s="78">
        <f t="shared" si="2"/>
        <v>0</v>
      </c>
    </row>
    <row r="24" spans="1:11" ht="13.5" x14ac:dyDescent="0.25">
      <c r="A24" s="3" t="s">
        <v>23</v>
      </c>
      <c r="B24" s="5"/>
      <c r="C24" s="7">
        <v>0</v>
      </c>
      <c r="D24" s="11">
        <v>0</v>
      </c>
      <c r="E24" s="11">
        <v>0</v>
      </c>
      <c r="F24" s="11">
        <v>0</v>
      </c>
      <c r="G24" s="11">
        <v>0</v>
      </c>
      <c r="H24" s="77">
        <f t="shared" si="1"/>
        <v>0</v>
      </c>
      <c r="I24" s="7">
        <v>0</v>
      </c>
      <c r="J24" s="11">
        <v>0</v>
      </c>
      <c r="K24" s="78">
        <f t="shared" si="2"/>
        <v>0</v>
      </c>
    </row>
    <row r="25" spans="1:11" ht="13.5" x14ac:dyDescent="0.25">
      <c r="A25" s="3" t="s">
        <v>25</v>
      </c>
      <c r="B25" s="5"/>
      <c r="C25" s="7">
        <v>0</v>
      </c>
      <c r="D25" s="11">
        <v>0</v>
      </c>
      <c r="E25" s="11">
        <v>0</v>
      </c>
      <c r="F25" s="11">
        <v>0</v>
      </c>
      <c r="G25" s="11">
        <v>0</v>
      </c>
      <c r="H25" s="77">
        <f t="shared" si="1"/>
        <v>0</v>
      </c>
      <c r="I25" s="7">
        <v>0</v>
      </c>
      <c r="J25" s="11">
        <v>0</v>
      </c>
      <c r="K25" s="78">
        <f t="shared" si="2"/>
        <v>0</v>
      </c>
    </row>
    <row r="26" spans="1:11" s="13" customFormat="1" ht="14.25" thickBot="1" x14ac:dyDescent="0.3">
      <c r="A26" s="8" t="s">
        <v>7</v>
      </c>
      <c r="B26" s="48"/>
      <c r="C26" s="76">
        <f>SUM(C20:C25)</f>
        <v>0</v>
      </c>
      <c r="D26" s="76">
        <f t="shared" ref="D26:K26" si="3">SUM(D20:D25)</f>
        <v>0</v>
      </c>
      <c r="E26" s="76">
        <f t="shared" si="3"/>
        <v>0</v>
      </c>
      <c r="F26" s="76">
        <f t="shared" si="3"/>
        <v>0</v>
      </c>
      <c r="G26" s="76">
        <f t="shared" si="3"/>
        <v>0</v>
      </c>
      <c r="H26" s="76">
        <f t="shared" si="3"/>
        <v>0</v>
      </c>
      <c r="I26" s="76">
        <f t="shared" si="3"/>
        <v>0</v>
      </c>
      <c r="J26" s="76">
        <f t="shared" si="3"/>
        <v>0</v>
      </c>
      <c r="K26" s="76">
        <f t="shared" si="3"/>
        <v>0</v>
      </c>
    </row>
    <row r="27" spans="1:11" ht="9.75" customHeight="1" x14ac:dyDescent="0.25">
      <c r="A27" s="3"/>
      <c r="B27" s="36"/>
      <c r="C27" s="11"/>
      <c r="D27" s="11"/>
      <c r="E27" s="11"/>
      <c r="F27" s="11"/>
      <c r="G27" s="11"/>
      <c r="H27" s="7"/>
      <c r="I27" s="7"/>
      <c r="J27" s="11"/>
      <c r="K27" s="27"/>
    </row>
    <row r="28" spans="1:11" ht="13.5" x14ac:dyDescent="0.25">
      <c r="A28" s="3" t="s">
        <v>26</v>
      </c>
      <c r="B28" s="1"/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80">
        <f t="shared" si="1"/>
        <v>0</v>
      </c>
      <c r="I28" s="11">
        <v>0</v>
      </c>
      <c r="J28" s="11">
        <v>0</v>
      </c>
      <c r="K28" s="81">
        <f t="shared" si="2"/>
        <v>0</v>
      </c>
    </row>
    <row r="29" spans="1:11" ht="13.5" x14ac:dyDescent="0.25">
      <c r="A29" s="3" t="s">
        <v>27</v>
      </c>
      <c r="B29" s="1"/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80">
        <f t="shared" si="1"/>
        <v>0</v>
      </c>
      <c r="I29" s="11">
        <v>0</v>
      </c>
      <c r="J29" s="11">
        <v>0</v>
      </c>
      <c r="K29" s="81">
        <f t="shared" si="2"/>
        <v>0</v>
      </c>
    </row>
    <row r="30" spans="1:11" ht="13.5" x14ac:dyDescent="0.25">
      <c r="A30" s="3" t="s">
        <v>28</v>
      </c>
      <c r="B30" s="39"/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80">
        <f t="shared" si="1"/>
        <v>0</v>
      </c>
      <c r="I30" s="44">
        <v>0</v>
      </c>
      <c r="J30" s="44">
        <v>0</v>
      </c>
      <c r="K30" s="81">
        <f t="shared" si="2"/>
        <v>0</v>
      </c>
    </row>
    <row r="31" spans="1:11" ht="13.5" x14ac:dyDescent="0.25">
      <c r="A31" s="3" t="s">
        <v>29</v>
      </c>
      <c r="B31" s="1"/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80">
        <f t="shared" si="1"/>
        <v>0</v>
      </c>
      <c r="I31" s="11">
        <v>0</v>
      </c>
      <c r="J31" s="11">
        <v>0</v>
      </c>
      <c r="K31" s="81">
        <f t="shared" si="2"/>
        <v>0</v>
      </c>
    </row>
    <row r="32" spans="1:11" ht="13.5" x14ac:dyDescent="0.25">
      <c r="A32" s="3" t="s">
        <v>30</v>
      </c>
      <c r="B32" s="1"/>
      <c r="C32" s="28">
        <v>0</v>
      </c>
      <c r="D32" s="28">
        <v>0</v>
      </c>
      <c r="E32" s="28">
        <v>0</v>
      </c>
      <c r="F32" s="28">
        <v>0</v>
      </c>
      <c r="G32" s="28">
        <v>0</v>
      </c>
      <c r="H32" s="80">
        <f t="shared" si="1"/>
        <v>0</v>
      </c>
      <c r="I32" s="28">
        <v>0</v>
      </c>
      <c r="J32" s="28">
        <v>0</v>
      </c>
      <c r="K32" s="81">
        <f t="shared" si="2"/>
        <v>0</v>
      </c>
    </row>
    <row r="33" spans="1:11" ht="13.5" x14ac:dyDescent="0.25">
      <c r="A33" s="3" t="s">
        <v>31</v>
      </c>
      <c r="B33" s="1"/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80">
        <f t="shared" si="1"/>
        <v>0</v>
      </c>
      <c r="I33" s="11">
        <v>0</v>
      </c>
      <c r="J33" s="11">
        <v>0</v>
      </c>
      <c r="K33" s="81">
        <f t="shared" si="2"/>
        <v>0</v>
      </c>
    </row>
    <row r="34" spans="1:11" ht="13.5" x14ac:dyDescent="0.25">
      <c r="A34" s="3" t="s">
        <v>32</v>
      </c>
      <c r="B34" s="1"/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80">
        <f t="shared" si="1"/>
        <v>0</v>
      </c>
      <c r="I34" s="11">
        <v>0</v>
      </c>
      <c r="J34" s="11">
        <v>0</v>
      </c>
      <c r="K34" s="81">
        <f t="shared" si="2"/>
        <v>0</v>
      </c>
    </row>
    <row r="35" spans="1:11" ht="13.5" x14ac:dyDescent="0.25">
      <c r="A35" s="3" t="s">
        <v>33</v>
      </c>
      <c r="B35" s="1"/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80">
        <f t="shared" si="1"/>
        <v>0</v>
      </c>
      <c r="I35" s="11">
        <v>0</v>
      </c>
      <c r="J35" s="11">
        <v>0</v>
      </c>
      <c r="K35" s="81">
        <f t="shared" si="2"/>
        <v>0</v>
      </c>
    </row>
    <row r="36" spans="1:11" ht="13.5" x14ac:dyDescent="0.25">
      <c r="A36" s="3" t="s">
        <v>66</v>
      </c>
      <c r="B36" s="1"/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80">
        <f>SUM(C36:G36)</f>
        <v>0</v>
      </c>
      <c r="I36" s="11">
        <v>0</v>
      </c>
      <c r="J36" s="11">
        <v>0</v>
      </c>
      <c r="K36" s="81">
        <f>SUM(H36:J36)</f>
        <v>0</v>
      </c>
    </row>
    <row r="37" spans="1:11" s="13" customFormat="1" ht="13.5" x14ac:dyDescent="0.25">
      <c r="A37" s="8" t="s">
        <v>8</v>
      </c>
      <c r="B37" s="49"/>
      <c r="C37" s="79">
        <f t="shared" ref="C37:K37" si="4">SUM(C28:C35)</f>
        <v>0</v>
      </c>
      <c r="D37" s="79">
        <f t="shared" si="4"/>
        <v>0</v>
      </c>
      <c r="E37" s="79">
        <f t="shared" si="4"/>
        <v>0</v>
      </c>
      <c r="F37" s="79">
        <f t="shared" si="4"/>
        <v>0</v>
      </c>
      <c r="G37" s="79">
        <f t="shared" si="4"/>
        <v>0</v>
      </c>
      <c r="H37" s="79">
        <f t="shared" si="4"/>
        <v>0</v>
      </c>
      <c r="I37" s="79">
        <f t="shared" si="4"/>
        <v>0</v>
      </c>
      <c r="J37" s="79">
        <f t="shared" si="4"/>
        <v>0</v>
      </c>
      <c r="K37" s="79">
        <f t="shared" si="4"/>
        <v>0</v>
      </c>
    </row>
    <row r="38" spans="1:11" x14ac:dyDescent="0.25">
      <c r="A38" s="3"/>
      <c r="B38" s="5"/>
      <c r="C38" s="7"/>
      <c r="D38" s="11"/>
      <c r="E38" s="11"/>
      <c r="F38" s="11"/>
      <c r="G38" s="11"/>
      <c r="H38" s="40"/>
      <c r="I38" s="7"/>
      <c r="J38" s="11"/>
      <c r="K38" s="27"/>
    </row>
    <row r="39" spans="1:11" ht="13.5" x14ac:dyDescent="0.25">
      <c r="A39" s="3" t="s">
        <v>34</v>
      </c>
      <c r="B39" s="34"/>
      <c r="C39" s="7">
        <v>0</v>
      </c>
      <c r="D39" s="11">
        <v>0</v>
      </c>
      <c r="E39" s="11">
        <v>0</v>
      </c>
      <c r="F39" s="11">
        <v>0</v>
      </c>
      <c r="G39" s="11">
        <v>0</v>
      </c>
      <c r="H39" s="83">
        <f t="shared" si="1"/>
        <v>0</v>
      </c>
      <c r="I39" s="11">
        <v>0</v>
      </c>
      <c r="J39" s="11">
        <v>0</v>
      </c>
      <c r="K39" s="84">
        <f t="shared" ref="K39:K44" si="5">SUM(H39:J39)</f>
        <v>0</v>
      </c>
    </row>
    <row r="40" spans="1:11" ht="13.5" x14ac:dyDescent="0.25">
      <c r="A40" s="3" t="s">
        <v>35</v>
      </c>
      <c r="B40" s="5"/>
      <c r="C40" s="41">
        <v>0</v>
      </c>
      <c r="D40" s="42">
        <v>0</v>
      </c>
      <c r="E40" s="42">
        <v>0</v>
      </c>
      <c r="F40" s="42">
        <v>0</v>
      </c>
      <c r="G40" s="42">
        <v>0</v>
      </c>
      <c r="H40" s="83">
        <f t="shared" si="1"/>
        <v>0</v>
      </c>
      <c r="I40" s="42">
        <v>0</v>
      </c>
      <c r="J40" s="42">
        <v>0</v>
      </c>
      <c r="K40" s="84">
        <f t="shared" si="5"/>
        <v>0</v>
      </c>
    </row>
    <row r="41" spans="1:11" s="29" customFormat="1" ht="13.5" x14ac:dyDescent="0.25">
      <c r="A41" s="3" t="s">
        <v>45</v>
      </c>
      <c r="B41" s="33"/>
      <c r="C41" s="43">
        <v>0</v>
      </c>
      <c r="D41" s="44">
        <v>0</v>
      </c>
      <c r="E41" s="44">
        <v>0</v>
      </c>
      <c r="F41" s="44">
        <v>0</v>
      </c>
      <c r="G41" s="44">
        <v>0</v>
      </c>
      <c r="H41" s="83">
        <f t="shared" si="1"/>
        <v>0</v>
      </c>
      <c r="I41" s="44">
        <v>0</v>
      </c>
      <c r="J41" s="44">
        <v>0</v>
      </c>
      <c r="K41" s="84">
        <f t="shared" si="5"/>
        <v>0</v>
      </c>
    </row>
    <row r="42" spans="1:11" ht="13.5" x14ac:dyDescent="0.25">
      <c r="A42" s="3" t="s">
        <v>46</v>
      </c>
      <c r="B42" s="5"/>
      <c r="C42" s="7">
        <v>0</v>
      </c>
      <c r="D42" s="11">
        <v>0</v>
      </c>
      <c r="E42" s="11">
        <v>0</v>
      </c>
      <c r="F42" s="11">
        <v>0</v>
      </c>
      <c r="G42" s="11">
        <v>0</v>
      </c>
      <c r="H42" s="83">
        <f t="shared" si="1"/>
        <v>0</v>
      </c>
      <c r="I42" s="11">
        <v>0</v>
      </c>
      <c r="J42" s="11">
        <v>0</v>
      </c>
      <c r="K42" s="84">
        <f t="shared" si="5"/>
        <v>0</v>
      </c>
    </row>
    <row r="43" spans="1:11" ht="13.5" x14ac:dyDescent="0.25">
      <c r="A43" s="3" t="s">
        <v>36</v>
      </c>
      <c r="B43" s="5"/>
      <c r="C43" s="7">
        <v>0</v>
      </c>
      <c r="D43" s="11">
        <v>0</v>
      </c>
      <c r="E43" s="11">
        <v>0</v>
      </c>
      <c r="F43" s="11">
        <v>0</v>
      </c>
      <c r="G43" s="11">
        <v>0</v>
      </c>
      <c r="H43" s="83">
        <f t="shared" si="1"/>
        <v>0</v>
      </c>
      <c r="I43" s="11">
        <v>0</v>
      </c>
      <c r="J43" s="11">
        <v>0</v>
      </c>
      <c r="K43" s="84">
        <f t="shared" si="5"/>
        <v>0</v>
      </c>
    </row>
    <row r="44" spans="1:11" ht="13.5" x14ac:dyDescent="0.25">
      <c r="A44" s="3" t="s">
        <v>37</v>
      </c>
      <c r="B44" s="5"/>
      <c r="C44" s="7">
        <v>0</v>
      </c>
      <c r="D44" s="11">
        <v>0</v>
      </c>
      <c r="E44" s="11">
        <v>0</v>
      </c>
      <c r="F44" s="11">
        <v>0</v>
      </c>
      <c r="G44" s="11">
        <v>0</v>
      </c>
      <c r="H44" s="83">
        <f t="shared" si="1"/>
        <v>0</v>
      </c>
      <c r="I44" s="11">
        <v>0</v>
      </c>
      <c r="J44" s="11">
        <v>0</v>
      </c>
      <c r="K44" s="84">
        <f t="shared" si="5"/>
        <v>0</v>
      </c>
    </row>
    <row r="45" spans="1:11" s="13" customFormat="1" ht="13.5" x14ac:dyDescent="0.25">
      <c r="A45" s="8" t="s">
        <v>9</v>
      </c>
      <c r="B45" s="48"/>
      <c r="C45" s="82">
        <f>SUM(C39:C44)</f>
        <v>0</v>
      </c>
      <c r="D45" s="82">
        <f>SUM(D39:D44)</f>
        <v>0</v>
      </c>
      <c r="E45" s="82">
        <f>SUM(E39:E44)</f>
        <v>0</v>
      </c>
      <c r="F45" s="82">
        <f>SUM(F39:F44)</f>
        <v>0</v>
      </c>
      <c r="G45" s="82">
        <f>SUM(G39:G44)</f>
        <v>0</v>
      </c>
      <c r="H45" s="82">
        <f>SUM(H37:H44)</f>
        <v>0</v>
      </c>
      <c r="I45" s="82">
        <f>SUM(I39:I44)</f>
        <v>0</v>
      </c>
      <c r="J45" s="82">
        <f>SUM(J39:J44)</f>
        <v>0</v>
      </c>
      <c r="K45" s="82">
        <f>SUM(K37:K44)</f>
        <v>0</v>
      </c>
    </row>
    <row r="46" spans="1:11" x14ac:dyDescent="0.25">
      <c r="A46" s="3"/>
      <c r="B46" s="5"/>
      <c r="C46" s="7"/>
      <c r="D46" s="11"/>
      <c r="E46" s="11"/>
      <c r="F46" s="11"/>
      <c r="G46" s="11"/>
      <c r="H46" s="7"/>
      <c r="I46" s="7"/>
      <c r="J46" s="11"/>
      <c r="K46" s="27"/>
    </row>
    <row r="47" spans="1:11" ht="13.5" x14ac:dyDescent="0.25">
      <c r="A47" s="3" t="s">
        <v>53</v>
      </c>
      <c r="B47" s="5"/>
      <c r="C47" s="7">
        <v>0</v>
      </c>
      <c r="D47" s="11">
        <v>0</v>
      </c>
      <c r="E47" s="11">
        <v>0</v>
      </c>
      <c r="F47" s="11">
        <v>0</v>
      </c>
      <c r="G47" s="11">
        <v>0</v>
      </c>
      <c r="H47" s="86">
        <f t="shared" ref="H47:H65" si="6">SUM(C47:G47)</f>
        <v>0</v>
      </c>
      <c r="I47" s="11">
        <v>0</v>
      </c>
      <c r="J47" s="11">
        <v>0</v>
      </c>
      <c r="K47" s="87">
        <f t="shared" ref="K47:K65" si="7">SUM(H47:J47)</f>
        <v>0</v>
      </c>
    </row>
    <row r="48" spans="1:11" ht="13.5" x14ac:dyDescent="0.25">
      <c r="A48" s="3" t="s">
        <v>67</v>
      </c>
      <c r="B48" s="5"/>
      <c r="C48" s="41">
        <v>0</v>
      </c>
      <c r="D48" s="42">
        <v>0</v>
      </c>
      <c r="E48" s="42">
        <v>0</v>
      </c>
      <c r="F48" s="42">
        <v>0</v>
      </c>
      <c r="G48" s="42">
        <v>0</v>
      </c>
      <c r="H48" s="86">
        <f t="shared" si="6"/>
        <v>0</v>
      </c>
      <c r="I48" s="42">
        <v>0</v>
      </c>
      <c r="J48" s="42">
        <v>0</v>
      </c>
      <c r="K48" s="87">
        <f t="shared" si="7"/>
        <v>0</v>
      </c>
    </row>
    <row r="49" spans="1:14" ht="13.5" x14ac:dyDescent="0.25">
      <c r="A49" s="3" t="s">
        <v>68</v>
      </c>
      <c r="B49" s="5"/>
      <c r="C49" s="51">
        <v>0</v>
      </c>
      <c r="D49" s="52">
        <v>0</v>
      </c>
      <c r="E49" s="52">
        <v>0</v>
      </c>
      <c r="F49" s="52">
        <v>0</v>
      </c>
      <c r="G49" s="52">
        <v>0</v>
      </c>
      <c r="H49" s="86">
        <f t="shared" si="6"/>
        <v>0</v>
      </c>
      <c r="I49" s="52">
        <v>0</v>
      </c>
      <c r="J49" s="52">
        <v>0</v>
      </c>
      <c r="K49" s="87">
        <f t="shared" si="7"/>
        <v>0</v>
      </c>
    </row>
    <row r="50" spans="1:14" ht="13.5" x14ac:dyDescent="0.25">
      <c r="A50" s="3" t="s">
        <v>69</v>
      </c>
      <c r="B50" s="5"/>
      <c r="C50" s="11">
        <v>0</v>
      </c>
      <c r="D50" s="11">
        <v>0</v>
      </c>
      <c r="E50" s="11">
        <v>0</v>
      </c>
      <c r="F50" s="11">
        <v>0</v>
      </c>
      <c r="G50" s="11">
        <v>0</v>
      </c>
      <c r="H50" s="86">
        <f t="shared" si="6"/>
        <v>0</v>
      </c>
      <c r="I50" s="11">
        <v>0</v>
      </c>
      <c r="J50" s="11">
        <v>0</v>
      </c>
      <c r="K50" s="87">
        <f t="shared" si="7"/>
        <v>0</v>
      </c>
    </row>
    <row r="51" spans="1:14" ht="13.5" x14ac:dyDescent="0.25">
      <c r="A51" s="3" t="s">
        <v>70</v>
      </c>
      <c r="B51" s="5"/>
      <c r="C51" s="12">
        <v>0</v>
      </c>
      <c r="D51" s="12">
        <v>0</v>
      </c>
      <c r="E51" s="12">
        <v>0</v>
      </c>
      <c r="F51" s="12">
        <v>0</v>
      </c>
      <c r="G51" s="12">
        <v>0</v>
      </c>
      <c r="H51" s="86">
        <f t="shared" si="6"/>
        <v>0</v>
      </c>
      <c r="I51" s="12">
        <v>0</v>
      </c>
      <c r="J51" s="12">
        <v>0</v>
      </c>
      <c r="K51" s="87">
        <f t="shared" si="7"/>
        <v>0</v>
      </c>
    </row>
    <row r="52" spans="1:14" ht="13.5" x14ac:dyDescent="0.25">
      <c r="A52" s="3" t="s">
        <v>71</v>
      </c>
      <c r="B52" s="5"/>
      <c r="C52" s="12">
        <v>0</v>
      </c>
      <c r="D52" s="12">
        <v>0</v>
      </c>
      <c r="E52" s="12">
        <v>0</v>
      </c>
      <c r="F52" s="12">
        <v>0</v>
      </c>
      <c r="G52" s="12">
        <v>0</v>
      </c>
      <c r="H52" s="86">
        <f t="shared" si="6"/>
        <v>0</v>
      </c>
      <c r="I52" s="12">
        <v>0</v>
      </c>
      <c r="J52" s="12">
        <v>0</v>
      </c>
      <c r="K52" s="87">
        <f t="shared" si="7"/>
        <v>0</v>
      </c>
      <c r="L52" s="14"/>
      <c r="M52" s="30"/>
      <c r="N52" s="14"/>
    </row>
    <row r="53" spans="1:14" ht="13.5" x14ac:dyDescent="0.25">
      <c r="A53" s="3" t="s">
        <v>49</v>
      </c>
      <c r="B53" s="5"/>
      <c r="C53" s="12">
        <v>0</v>
      </c>
      <c r="D53" s="12">
        <v>0</v>
      </c>
      <c r="E53" s="12">
        <v>0</v>
      </c>
      <c r="F53" s="12">
        <v>0</v>
      </c>
      <c r="G53" s="12">
        <v>0</v>
      </c>
      <c r="H53" s="86">
        <f t="shared" si="6"/>
        <v>0</v>
      </c>
      <c r="I53" s="12">
        <v>0</v>
      </c>
      <c r="J53" s="12">
        <v>0</v>
      </c>
      <c r="K53" s="87">
        <f t="shared" si="7"/>
        <v>0</v>
      </c>
      <c r="L53" s="14"/>
      <c r="M53" s="30"/>
      <c r="N53" s="14"/>
    </row>
    <row r="54" spans="1:14" ht="13.5" x14ac:dyDescent="0.25">
      <c r="A54" s="3" t="s">
        <v>48</v>
      </c>
      <c r="B54" s="5"/>
      <c r="C54" s="12">
        <v>0</v>
      </c>
      <c r="D54" s="12">
        <v>0</v>
      </c>
      <c r="E54" s="12">
        <v>0</v>
      </c>
      <c r="F54" s="12">
        <v>0</v>
      </c>
      <c r="G54" s="12">
        <v>0</v>
      </c>
      <c r="H54" s="86">
        <f t="shared" si="6"/>
        <v>0</v>
      </c>
      <c r="I54" s="12">
        <v>0</v>
      </c>
      <c r="J54" s="12">
        <v>0</v>
      </c>
      <c r="K54" s="87">
        <f t="shared" si="7"/>
        <v>0</v>
      </c>
      <c r="L54" s="14"/>
      <c r="M54" s="30"/>
      <c r="N54" s="14"/>
    </row>
    <row r="55" spans="1:14" ht="13.5" x14ac:dyDescent="0.25">
      <c r="A55" s="3" t="s">
        <v>47</v>
      </c>
      <c r="B55" s="5"/>
      <c r="C55" s="53">
        <v>0</v>
      </c>
      <c r="D55" s="53">
        <v>0</v>
      </c>
      <c r="E55" s="53">
        <v>0</v>
      </c>
      <c r="F55" s="53">
        <v>0</v>
      </c>
      <c r="G55" s="53">
        <v>0</v>
      </c>
      <c r="H55" s="86">
        <f t="shared" si="6"/>
        <v>0</v>
      </c>
      <c r="I55" s="53">
        <v>0</v>
      </c>
      <c r="J55" s="53">
        <v>0</v>
      </c>
      <c r="K55" s="87">
        <f t="shared" si="7"/>
        <v>0</v>
      </c>
      <c r="L55" s="14"/>
      <c r="M55" s="30"/>
      <c r="N55" s="14"/>
    </row>
    <row r="56" spans="1:14" ht="13.5" x14ac:dyDescent="0.25">
      <c r="A56" s="3" t="s">
        <v>38</v>
      </c>
      <c r="B56" s="5"/>
      <c r="C56" s="53">
        <v>0</v>
      </c>
      <c r="D56" s="53">
        <v>0</v>
      </c>
      <c r="E56" s="53">
        <v>0</v>
      </c>
      <c r="F56" s="53">
        <v>0</v>
      </c>
      <c r="G56" s="53">
        <v>0</v>
      </c>
      <c r="H56" s="86">
        <f t="shared" si="6"/>
        <v>0</v>
      </c>
      <c r="I56" s="53">
        <v>0</v>
      </c>
      <c r="J56" s="53">
        <v>0</v>
      </c>
      <c r="K56" s="87">
        <f t="shared" si="7"/>
        <v>0</v>
      </c>
      <c r="L56" s="14"/>
      <c r="M56" s="30"/>
      <c r="N56" s="14"/>
    </row>
    <row r="57" spans="1:14" ht="13.5" x14ac:dyDescent="0.25">
      <c r="A57" s="3" t="s">
        <v>39</v>
      </c>
      <c r="B57" s="5"/>
      <c r="C57" s="53">
        <v>0</v>
      </c>
      <c r="D57" s="53">
        <v>0</v>
      </c>
      <c r="E57" s="53">
        <v>0</v>
      </c>
      <c r="F57" s="53">
        <v>0</v>
      </c>
      <c r="G57" s="53">
        <v>0</v>
      </c>
      <c r="H57" s="86">
        <f t="shared" si="6"/>
        <v>0</v>
      </c>
      <c r="I57" s="53">
        <v>0</v>
      </c>
      <c r="J57" s="53">
        <v>0</v>
      </c>
      <c r="K57" s="87">
        <f t="shared" si="7"/>
        <v>0</v>
      </c>
      <c r="L57" s="14"/>
      <c r="M57" s="14" t="s">
        <v>64</v>
      </c>
      <c r="N57" s="14"/>
    </row>
    <row r="58" spans="1:14" ht="13.5" x14ac:dyDescent="0.25">
      <c r="A58" s="3" t="s">
        <v>40</v>
      </c>
      <c r="B58" s="5"/>
      <c r="C58" s="53">
        <v>0</v>
      </c>
      <c r="D58" s="53">
        <v>0</v>
      </c>
      <c r="E58" s="53">
        <v>0</v>
      </c>
      <c r="F58" s="53">
        <v>0</v>
      </c>
      <c r="G58" s="53">
        <v>0</v>
      </c>
      <c r="H58" s="86">
        <f t="shared" si="6"/>
        <v>0</v>
      </c>
      <c r="I58" s="53">
        <v>0</v>
      </c>
      <c r="J58" s="53">
        <v>0</v>
      </c>
      <c r="K58" s="87">
        <f t="shared" si="7"/>
        <v>0</v>
      </c>
    </row>
    <row r="59" spans="1:14" ht="13.5" x14ac:dyDescent="0.25">
      <c r="A59" s="3" t="s">
        <v>43</v>
      </c>
      <c r="B59" s="5"/>
      <c r="C59" s="53">
        <v>0</v>
      </c>
      <c r="D59" s="53">
        <v>0</v>
      </c>
      <c r="E59" s="53">
        <v>0</v>
      </c>
      <c r="F59" s="53">
        <v>0</v>
      </c>
      <c r="G59" s="53">
        <v>0</v>
      </c>
      <c r="H59" s="86">
        <f t="shared" si="6"/>
        <v>0</v>
      </c>
      <c r="I59" s="53">
        <v>0</v>
      </c>
      <c r="J59" s="53">
        <v>0</v>
      </c>
      <c r="K59" s="87">
        <f t="shared" si="7"/>
        <v>0</v>
      </c>
    </row>
    <row r="60" spans="1:14" ht="13.5" x14ac:dyDescent="0.25">
      <c r="A60" s="3" t="s">
        <v>41</v>
      </c>
      <c r="B60" s="5"/>
      <c r="C60" s="53">
        <v>0</v>
      </c>
      <c r="D60" s="53">
        <v>0</v>
      </c>
      <c r="E60" s="53">
        <v>0</v>
      </c>
      <c r="F60" s="53">
        <v>0</v>
      </c>
      <c r="G60" s="53">
        <v>0</v>
      </c>
      <c r="H60" s="86">
        <f t="shared" si="6"/>
        <v>0</v>
      </c>
      <c r="I60" s="53">
        <v>0</v>
      </c>
      <c r="J60" s="53">
        <v>0</v>
      </c>
      <c r="K60" s="87">
        <f t="shared" si="7"/>
        <v>0</v>
      </c>
    </row>
    <row r="61" spans="1:14" ht="13.5" x14ac:dyDescent="0.25">
      <c r="A61" s="3" t="s">
        <v>42</v>
      </c>
      <c r="B61" s="5"/>
      <c r="C61" s="53">
        <v>0</v>
      </c>
      <c r="D61" s="53">
        <v>0</v>
      </c>
      <c r="E61" s="53">
        <v>0</v>
      </c>
      <c r="F61" s="53">
        <v>0</v>
      </c>
      <c r="G61" s="53">
        <v>0</v>
      </c>
      <c r="H61" s="86">
        <f t="shared" si="6"/>
        <v>0</v>
      </c>
      <c r="I61" s="53">
        <v>0</v>
      </c>
      <c r="J61" s="53">
        <v>0</v>
      </c>
      <c r="K61" s="87">
        <f t="shared" si="7"/>
        <v>0</v>
      </c>
    </row>
    <row r="62" spans="1:14" ht="13.5" x14ac:dyDescent="0.25">
      <c r="A62" s="3" t="s">
        <v>50</v>
      </c>
      <c r="B62" s="5"/>
      <c r="C62" s="53">
        <v>0</v>
      </c>
      <c r="D62" s="53">
        <v>0</v>
      </c>
      <c r="E62" s="53">
        <v>0</v>
      </c>
      <c r="F62" s="53">
        <v>0</v>
      </c>
      <c r="G62" s="53">
        <v>0</v>
      </c>
      <c r="H62" s="86">
        <f t="shared" si="6"/>
        <v>0</v>
      </c>
      <c r="I62" s="53">
        <v>0</v>
      </c>
      <c r="J62" s="53">
        <v>0</v>
      </c>
      <c r="K62" s="87">
        <f t="shared" si="7"/>
        <v>0</v>
      </c>
    </row>
    <row r="63" spans="1:14" ht="13.5" x14ac:dyDescent="0.25">
      <c r="A63" s="3" t="s">
        <v>52</v>
      </c>
      <c r="B63" s="5"/>
      <c r="C63" s="53">
        <v>0</v>
      </c>
      <c r="D63" s="53">
        <v>0</v>
      </c>
      <c r="E63" s="53">
        <v>0</v>
      </c>
      <c r="F63" s="53">
        <v>0</v>
      </c>
      <c r="G63" s="53">
        <v>0</v>
      </c>
      <c r="H63" s="86">
        <f t="shared" si="6"/>
        <v>0</v>
      </c>
      <c r="I63" s="53">
        <v>0</v>
      </c>
      <c r="J63" s="53">
        <v>0</v>
      </c>
      <c r="K63" s="87">
        <f t="shared" si="7"/>
        <v>0</v>
      </c>
    </row>
    <row r="64" spans="1:14" ht="13.5" x14ac:dyDescent="0.25">
      <c r="A64" s="9" t="s">
        <v>51</v>
      </c>
      <c r="B64" s="5"/>
      <c r="C64" s="53">
        <v>0</v>
      </c>
      <c r="D64" s="53">
        <v>0</v>
      </c>
      <c r="E64" s="53">
        <v>0</v>
      </c>
      <c r="F64" s="53">
        <v>0</v>
      </c>
      <c r="G64" s="53">
        <v>0</v>
      </c>
      <c r="H64" s="86">
        <f t="shared" si="6"/>
        <v>0</v>
      </c>
      <c r="I64" s="53">
        <v>0</v>
      </c>
      <c r="J64" s="53">
        <v>0</v>
      </c>
      <c r="K64" s="87">
        <f t="shared" si="7"/>
        <v>0</v>
      </c>
    </row>
    <row r="65" spans="1:11" ht="13.5" x14ac:dyDescent="0.25">
      <c r="A65" s="9" t="s">
        <v>10</v>
      </c>
      <c r="B65" s="5"/>
      <c r="C65" s="53">
        <v>0</v>
      </c>
      <c r="D65" s="53">
        <v>0</v>
      </c>
      <c r="E65" s="53">
        <v>0</v>
      </c>
      <c r="F65" s="53">
        <v>0</v>
      </c>
      <c r="G65" s="53">
        <v>0</v>
      </c>
      <c r="H65" s="86">
        <f t="shared" si="6"/>
        <v>0</v>
      </c>
      <c r="I65" s="53">
        <v>0</v>
      </c>
      <c r="J65" s="53">
        <v>0</v>
      </c>
      <c r="K65" s="87">
        <f t="shared" si="7"/>
        <v>0</v>
      </c>
    </row>
    <row r="66" spans="1:11" s="13" customFormat="1" ht="13.5" x14ac:dyDescent="0.25">
      <c r="A66" s="8" t="s">
        <v>11</v>
      </c>
      <c r="B66" s="48"/>
      <c r="C66" s="85">
        <f t="shared" ref="C66:K66" si="8">SUM(C47:C65)+C45+C37+C26+C18</f>
        <v>0</v>
      </c>
      <c r="D66" s="85">
        <f t="shared" si="8"/>
        <v>0</v>
      </c>
      <c r="E66" s="85">
        <f t="shared" si="8"/>
        <v>0</v>
      </c>
      <c r="F66" s="85">
        <f t="shared" si="8"/>
        <v>0</v>
      </c>
      <c r="G66" s="85">
        <f t="shared" si="8"/>
        <v>0</v>
      </c>
      <c r="H66" s="85">
        <f t="shared" si="8"/>
        <v>0</v>
      </c>
      <c r="I66" s="85">
        <f t="shared" si="8"/>
        <v>0</v>
      </c>
      <c r="J66" s="85">
        <f t="shared" si="8"/>
        <v>0</v>
      </c>
      <c r="K66" s="85">
        <f t="shared" si="8"/>
        <v>0</v>
      </c>
    </row>
    <row r="67" spans="1:11" x14ac:dyDescent="0.25">
      <c r="A67" s="15" t="s">
        <v>63</v>
      </c>
      <c r="C67" s="53"/>
      <c r="D67" s="53"/>
      <c r="E67" s="53"/>
      <c r="F67" s="53"/>
      <c r="G67" s="53"/>
      <c r="H67" s="53"/>
      <c r="I67" s="53"/>
      <c r="J67" s="53"/>
      <c r="K67" s="53"/>
    </row>
    <row r="68" spans="1:11" x14ac:dyDescent="0.25">
      <c r="C68" s="53"/>
      <c r="D68" s="53"/>
      <c r="E68" s="53"/>
      <c r="F68" s="53"/>
      <c r="G68" s="53"/>
      <c r="H68" s="53"/>
      <c r="I68" s="53"/>
      <c r="J68" s="53"/>
      <c r="K68" s="53"/>
    </row>
    <row r="69" spans="1:11" x14ac:dyDescent="0.25">
      <c r="C69" s="53"/>
      <c r="D69" s="53"/>
      <c r="E69" s="53"/>
      <c r="F69" s="53"/>
      <c r="G69" s="53"/>
      <c r="H69" s="53"/>
      <c r="I69" s="53"/>
      <c r="J69" s="53"/>
      <c r="K69" s="53"/>
    </row>
    <row r="70" spans="1:11" x14ac:dyDescent="0.25">
      <c r="C70" s="54"/>
      <c r="D70" s="11"/>
      <c r="E70" s="30"/>
      <c r="F70" s="54"/>
      <c r="G70" s="11"/>
      <c r="H70" s="11"/>
      <c r="I70" s="11"/>
      <c r="J70" s="53"/>
      <c r="K70" s="53"/>
    </row>
    <row r="71" spans="1:11" x14ac:dyDescent="0.25">
      <c r="C71" s="54"/>
      <c r="D71" s="11"/>
      <c r="E71" s="30"/>
      <c r="F71" s="54"/>
      <c r="G71" s="11"/>
      <c r="H71" s="54"/>
      <c r="I71" s="11"/>
      <c r="J71" s="53"/>
      <c r="K71" s="53"/>
    </row>
    <row r="72" spans="1:11" x14ac:dyDescent="0.25">
      <c r="C72" s="54"/>
      <c r="D72" s="11"/>
      <c r="E72" s="30"/>
      <c r="F72" s="11"/>
      <c r="G72" s="11"/>
      <c r="H72" s="54"/>
      <c r="I72" s="11"/>
      <c r="J72" s="53"/>
      <c r="K72" s="53"/>
    </row>
    <row r="73" spans="1:11" x14ac:dyDescent="0.25">
      <c r="C73" s="54"/>
      <c r="D73" s="54"/>
      <c r="E73" s="30"/>
      <c r="F73" s="54"/>
      <c r="G73" s="54"/>
      <c r="H73" s="54"/>
      <c r="I73" s="11"/>
      <c r="J73" s="53"/>
      <c r="K73" s="53"/>
    </row>
    <row r="74" spans="1:11" x14ac:dyDescent="0.25">
      <c r="C74" s="54"/>
      <c r="D74" s="54"/>
      <c r="E74" s="54"/>
      <c r="F74" s="54"/>
      <c r="G74" s="54"/>
      <c r="H74" s="54"/>
      <c r="I74" s="11"/>
      <c r="J74" s="53"/>
      <c r="K74" s="53"/>
    </row>
    <row r="75" spans="1:11" x14ac:dyDescent="0.25">
      <c r="C75" s="54"/>
      <c r="D75" s="54"/>
      <c r="E75" s="54"/>
      <c r="F75" s="54"/>
      <c r="G75" s="54"/>
      <c r="H75" s="54"/>
      <c r="I75" s="55"/>
      <c r="J75" s="53"/>
      <c r="K75" s="53"/>
    </row>
    <row r="76" spans="1:11" x14ac:dyDescent="0.25">
      <c r="C76" s="54"/>
      <c r="D76" s="54"/>
      <c r="E76" s="54"/>
      <c r="F76" s="54"/>
      <c r="G76" s="54"/>
      <c r="H76" s="54"/>
      <c r="I76" s="54"/>
      <c r="J76" s="53"/>
      <c r="K76" s="53"/>
    </row>
    <row r="77" spans="1:11" x14ac:dyDescent="0.25">
      <c r="C77" s="53"/>
      <c r="D77" s="53"/>
      <c r="E77" s="53"/>
      <c r="F77" s="53"/>
      <c r="G77" s="53"/>
      <c r="H77" s="53"/>
      <c r="I77" s="53"/>
      <c r="J77" s="53"/>
      <c r="K77" s="53"/>
    </row>
    <row r="78" spans="1:11" x14ac:dyDescent="0.25">
      <c r="C78" s="53"/>
      <c r="D78" s="53"/>
      <c r="E78" s="53"/>
      <c r="F78" s="53"/>
      <c r="G78" s="53"/>
      <c r="H78" s="53"/>
      <c r="I78" s="53"/>
      <c r="J78" s="53"/>
      <c r="K78" s="53"/>
    </row>
    <row r="79" spans="1:11" x14ac:dyDescent="0.25">
      <c r="C79" s="53"/>
      <c r="D79" s="53"/>
      <c r="E79" s="53"/>
      <c r="F79" s="53"/>
      <c r="G79" s="53"/>
      <c r="H79" s="53"/>
      <c r="I79" s="53"/>
      <c r="J79" s="53"/>
      <c r="K79" s="53"/>
    </row>
    <row r="80" spans="1:11" x14ac:dyDescent="0.25">
      <c r="C80" s="53"/>
      <c r="D80" s="53"/>
      <c r="E80" s="53"/>
      <c r="F80" s="53"/>
      <c r="G80" s="53"/>
      <c r="H80" s="53"/>
      <c r="I80" s="53"/>
      <c r="J80" s="53"/>
      <c r="K80" s="53"/>
    </row>
    <row r="81" spans="3:11" x14ac:dyDescent="0.25">
      <c r="C81" s="53"/>
      <c r="D81" s="53"/>
      <c r="E81" s="53"/>
      <c r="F81" s="53"/>
      <c r="G81" s="53"/>
      <c r="H81" s="53"/>
      <c r="I81" s="53"/>
      <c r="J81" s="53"/>
      <c r="K81" s="53"/>
    </row>
    <row r="82" spans="3:11" x14ac:dyDescent="0.25">
      <c r="C82" s="53"/>
      <c r="D82" s="53"/>
      <c r="E82" s="53"/>
      <c r="F82" s="53"/>
      <c r="G82" s="53"/>
      <c r="H82" s="53"/>
      <c r="I82" s="53"/>
      <c r="J82" s="53"/>
      <c r="K82" s="53"/>
    </row>
    <row r="83" spans="3:11" x14ac:dyDescent="0.25">
      <c r="C83" s="53"/>
      <c r="D83" s="53"/>
      <c r="E83" s="53"/>
      <c r="F83" s="53"/>
      <c r="G83" s="53"/>
      <c r="H83" s="53"/>
      <c r="I83" s="53"/>
      <c r="J83" s="53"/>
      <c r="K83" s="53"/>
    </row>
    <row r="84" spans="3:11" x14ac:dyDescent="0.25">
      <c r="C84" s="53"/>
      <c r="D84" s="53"/>
      <c r="E84" s="53"/>
      <c r="F84" s="53"/>
      <c r="G84" s="53"/>
      <c r="H84" s="53"/>
      <c r="I84" s="53"/>
      <c r="J84" s="53"/>
      <c r="K84" s="53"/>
    </row>
    <row r="85" spans="3:11" x14ac:dyDescent="0.25">
      <c r="C85" s="53"/>
      <c r="D85" s="53"/>
      <c r="E85" s="53"/>
      <c r="F85" s="53"/>
      <c r="G85" s="53"/>
      <c r="H85" s="53"/>
      <c r="I85" s="53"/>
      <c r="J85" s="53"/>
      <c r="K85" s="53"/>
    </row>
    <row r="86" spans="3:11" x14ac:dyDescent="0.25">
      <c r="C86" s="53"/>
      <c r="D86" s="53"/>
      <c r="E86" s="53"/>
      <c r="F86" s="53"/>
      <c r="G86" s="53"/>
      <c r="H86" s="53"/>
      <c r="I86" s="53"/>
      <c r="J86" s="53"/>
      <c r="K86" s="53"/>
    </row>
    <row r="87" spans="3:11" x14ac:dyDescent="0.25">
      <c r="C87" s="53"/>
      <c r="D87" s="53"/>
      <c r="E87" s="53"/>
      <c r="F87" s="53"/>
      <c r="G87" s="53"/>
      <c r="H87" s="53"/>
      <c r="I87" s="53"/>
      <c r="J87" s="53"/>
      <c r="K87" s="53"/>
    </row>
    <row r="88" spans="3:11" x14ac:dyDescent="0.25">
      <c r="C88" s="53"/>
      <c r="D88" s="53"/>
      <c r="E88" s="53"/>
      <c r="F88" s="53"/>
      <c r="G88" s="53"/>
      <c r="H88" s="53"/>
      <c r="I88" s="53"/>
      <c r="J88" s="53"/>
      <c r="K88" s="53"/>
    </row>
    <row r="89" spans="3:11" x14ac:dyDescent="0.25">
      <c r="C89" s="53"/>
      <c r="D89" s="53"/>
      <c r="E89" s="53"/>
      <c r="F89" s="53"/>
      <c r="G89" s="53"/>
      <c r="H89" s="53"/>
      <c r="I89" s="53"/>
      <c r="J89" s="53"/>
      <c r="K89" s="53"/>
    </row>
    <row r="90" spans="3:11" x14ac:dyDescent="0.25">
      <c r="C90" s="53"/>
      <c r="D90" s="53"/>
      <c r="E90" s="53"/>
      <c r="F90" s="53"/>
      <c r="G90" s="53"/>
      <c r="H90" s="53"/>
      <c r="I90" s="53"/>
      <c r="J90" s="53"/>
      <c r="K90" s="53"/>
    </row>
    <row r="91" spans="3:11" x14ac:dyDescent="0.25">
      <c r="C91" s="53"/>
      <c r="D91" s="53"/>
      <c r="E91" s="53"/>
      <c r="F91" s="53"/>
      <c r="G91" s="53"/>
      <c r="H91" s="53"/>
      <c r="I91" s="53"/>
      <c r="J91" s="53"/>
      <c r="K91" s="53"/>
    </row>
    <row r="92" spans="3:11" x14ac:dyDescent="0.25">
      <c r="C92" s="53"/>
      <c r="D92" s="53"/>
      <c r="E92" s="53"/>
      <c r="F92" s="53"/>
      <c r="G92" s="53"/>
      <c r="H92" s="53"/>
      <c r="I92" s="53"/>
      <c r="J92" s="53"/>
      <c r="K92" s="53"/>
    </row>
    <row r="93" spans="3:11" x14ac:dyDescent="0.25">
      <c r="C93" s="53"/>
      <c r="D93" s="53"/>
      <c r="E93" s="53"/>
      <c r="F93" s="53"/>
      <c r="G93" s="53"/>
      <c r="H93" s="53"/>
      <c r="I93" s="53"/>
      <c r="J93" s="53"/>
      <c r="K93" s="53"/>
    </row>
    <row r="94" spans="3:11" x14ac:dyDescent="0.25">
      <c r="C94" s="53"/>
      <c r="D94" s="53"/>
      <c r="E94" s="53"/>
      <c r="F94" s="53"/>
      <c r="G94" s="53"/>
      <c r="H94" s="53"/>
      <c r="I94" s="53"/>
      <c r="J94" s="53"/>
      <c r="K94" s="53"/>
    </row>
    <row r="95" spans="3:11" x14ac:dyDescent="0.25">
      <c r="C95" s="53"/>
      <c r="D95" s="53"/>
      <c r="E95" s="53"/>
      <c r="F95" s="53"/>
      <c r="G95" s="53"/>
      <c r="H95" s="53"/>
      <c r="I95" s="53"/>
      <c r="J95" s="53"/>
      <c r="K95" s="53"/>
    </row>
    <row r="96" spans="3:11" x14ac:dyDescent="0.25">
      <c r="C96" s="53"/>
      <c r="D96" s="53"/>
      <c r="E96" s="53"/>
      <c r="F96" s="53"/>
      <c r="G96" s="53"/>
      <c r="H96" s="53"/>
      <c r="I96" s="53"/>
      <c r="J96" s="53"/>
      <c r="K96" s="53"/>
    </row>
    <row r="97" spans="3:11" x14ac:dyDescent="0.25">
      <c r="C97" s="53"/>
      <c r="D97" s="53"/>
      <c r="E97" s="53"/>
      <c r="F97" s="53"/>
      <c r="G97" s="53"/>
      <c r="H97" s="53"/>
      <c r="I97" s="53"/>
      <c r="J97" s="53"/>
      <c r="K97" s="53"/>
    </row>
    <row r="98" spans="3:11" x14ac:dyDescent="0.25">
      <c r="C98" s="53"/>
      <c r="D98" s="53"/>
      <c r="E98" s="53"/>
      <c r="F98" s="53"/>
      <c r="G98" s="53"/>
      <c r="H98" s="53"/>
      <c r="I98" s="53"/>
      <c r="J98" s="53"/>
      <c r="K98" s="53"/>
    </row>
    <row r="99" spans="3:11" x14ac:dyDescent="0.25">
      <c r="C99" s="53"/>
      <c r="D99" s="53"/>
      <c r="E99" s="53"/>
      <c r="F99" s="53"/>
      <c r="G99" s="53"/>
      <c r="H99" s="53"/>
      <c r="I99" s="53"/>
      <c r="J99" s="53"/>
      <c r="K99" s="53"/>
    </row>
    <row r="100" spans="3:11" x14ac:dyDescent="0.25">
      <c r="C100" s="53"/>
      <c r="D100" s="53"/>
      <c r="E100" s="53"/>
      <c r="F100" s="53"/>
      <c r="G100" s="53"/>
      <c r="H100" s="53"/>
      <c r="I100" s="53"/>
      <c r="J100" s="53"/>
      <c r="K100" s="53"/>
    </row>
    <row r="101" spans="3:11" x14ac:dyDescent="0.25">
      <c r="C101" s="53"/>
      <c r="D101" s="53"/>
      <c r="E101" s="53"/>
      <c r="F101" s="53"/>
      <c r="G101" s="53"/>
      <c r="H101" s="53"/>
      <c r="I101" s="53"/>
      <c r="J101" s="53"/>
      <c r="K101" s="53"/>
    </row>
    <row r="102" spans="3:11" x14ac:dyDescent="0.25">
      <c r="C102" s="53"/>
      <c r="D102" s="53"/>
      <c r="E102" s="53"/>
      <c r="F102" s="53"/>
      <c r="G102" s="53"/>
      <c r="H102" s="53"/>
      <c r="I102" s="53"/>
      <c r="J102" s="53"/>
      <c r="K102" s="53"/>
    </row>
    <row r="103" spans="3:11" x14ac:dyDescent="0.25">
      <c r="C103" s="53"/>
      <c r="D103" s="53"/>
      <c r="E103" s="53"/>
      <c r="F103" s="53"/>
      <c r="G103" s="53"/>
      <c r="H103" s="53"/>
      <c r="I103" s="53"/>
      <c r="J103" s="53"/>
      <c r="K103" s="53"/>
    </row>
    <row r="104" spans="3:11" x14ac:dyDescent="0.25">
      <c r="C104" s="53"/>
      <c r="D104" s="53"/>
      <c r="E104" s="53"/>
      <c r="F104" s="53"/>
      <c r="G104" s="53"/>
      <c r="H104" s="53"/>
      <c r="I104" s="53"/>
      <c r="J104" s="53"/>
      <c r="K104" s="53"/>
    </row>
    <row r="105" spans="3:11" x14ac:dyDescent="0.25">
      <c r="C105" s="53"/>
      <c r="D105" s="53"/>
      <c r="E105" s="53"/>
      <c r="F105" s="53"/>
      <c r="G105" s="53"/>
      <c r="H105" s="53"/>
      <c r="I105" s="53"/>
      <c r="J105" s="53"/>
      <c r="K105" s="53"/>
    </row>
    <row r="106" spans="3:11" x14ac:dyDescent="0.25">
      <c r="C106" s="53"/>
      <c r="D106" s="53"/>
      <c r="E106" s="53"/>
      <c r="F106" s="53"/>
      <c r="G106" s="53"/>
      <c r="H106" s="53"/>
      <c r="I106" s="53"/>
      <c r="J106" s="53"/>
      <c r="K106" s="53"/>
    </row>
    <row r="107" spans="3:11" x14ac:dyDescent="0.25">
      <c r="C107" s="53"/>
      <c r="D107" s="53"/>
      <c r="E107" s="53"/>
      <c r="F107" s="53"/>
      <c r="G107" s="53"/>
      <c r="H107" s="53"/>
      <c r="I107" s="53"/>
      <c r="J107" s="53"/>
      <c r="K107" s="53"/>
    </row>
    <row r="108" spans="3:11" x14ac:dyDescent="0.25">
      <c r="C108" s="53"/>
      <c r="D108" s="53"/>
      <c r="E108" s="53"/>
      <c r="F108" s="53"/>
      <c r="G108" s="53"/>
      <c r="H108" s="53"/>
      <c r="I108" s="53"/>
      <c r="J108" s="53"/>
      <c r="K108" s="53"/>
    </row>
    <row r="109" spans="3:11" x14ac:dyDescent="0.25">
      <c r="C109" s="53"/>
      <c r="D109" s="53"/>
      <c r="E109" s="53"/>
      <c r="F109" s="53"/>
      <c r="G109" s="53"/>
      <c r="H109" s="53"/>
      <c r="I109" s="53"/>
      <c r="J109" s="53"/>
      <c r="K109" s="53"/>
    </row>
    <row r="110" spans="3:11" x14ac:dyDescent="0.25">
      <c r="C110" s="53"/>
      <c r="D110" s="53"/>
      <c r="E110" s="53"/>
      <c r="F110" s="53"/>
      <c r="G110" s="53"/>
      <c r="H110" s="53"/>
      <c r="I110" s="53"/>
      <c r="J110" s="53"/>
      <c r="K110" s="53"/>
    </row>
    <row r="111" spans="3:11" x14ac:dyDescent="0.25">
      <c r="C111" s="53"/>
      <c r="D111" s="53"/>
      <c r="E111" s="53"/>
      <c r="F111" s="53"/>
      <c r="G111" s="53"/>
      <c r="H111" s="53"/>
      <c r="I111" s="53"/>
      <c r="J111" s="53"/>
      <c r="K111" s="53"/>
    </row>
    <row r="112" spans="3:11" x14ac:dyDescent="0.25">
      <c r="C112" s="53"/>
      <c r="D112" s="53"/>
      <c r="E112" s="53"/>
      <c r="F112" s="53"/>
      <c r="G112" s="53"/>
      <c r="H112" s="53"/>
      <c r="I112" s="53"/>
      <c r="J112" s="53"/>
      <c r="K112" s="53"/>
    </row>
    <row r="113" spans="3:11" x14ac:dyDescent="0.25">
      <c r="C113" s="53"/>
      <c r="D113" s="53"/>
      <c r="E113" s="53"/>
      <c r="F113" s="53"/>
      <c r="G113" s="53"/>
      <c r="H113" s="53"/>
      <c r="I113" s="53"/>
      <c r="J113" s="53"/>
      <c r="K113" s="53"/>
    </row>
    <row r="114" spans="3:11" x14ac:dyDescent="0.25">
      <c r="C114" s="53"/>
      <c r="D114" s="53"/>
      <c r="E114" s="53"/>
      <c r="F114" s="53"/>
      <c r="G114" s="53"/>
      <c r="H114" s="53"/>
      <c r="I114" s="53"/>
      <c r="J114" s="53"/>
      <c r="K114" s="53"/>
    </row>
    <row r="115" spans="3:11" x14ac:dyDescent="0.25">
      <c r="C115" s="53"/>
      <c r="D115" s="53"/>
      <c r="E115" s="53"/>
      <c r="F115" s="53"/>
      <c r="G115" s="53"/>
      <c r="H115" s="53"/>
      <c r="I115" s="53"/>
      <c r="J115" s="53"/>
      <c r="K115" s="53"/>
    </row>
    <row r="116" spans="3:11" x14ac:dyDescent="0.25">
      <c r="C116" s="53"/>
      <c r="D116" s="53"/>
      <c r="E116" s="53"/>
      <c r="F116" s="53"/>
      <c r="G116" s="53"/>
      <c r="H116" s="53"/>
      <c r="I116" s="53"/>
      <c r="J116" s="53"/>
      <c r="K116" s="53"/>
    </row>
    <row r="117" spans="3:11" x14ac:dyDescent="0.25">
      <c r="C117" s="53"/>
      <c r="D117" s="53"/>
      <c r="E117" s="53"/>
      <c r="F117" s="53"/>
      <c r="G117" s="53"/>
      <c r="H117" s="53"/>
      <c r="I117" s="53"/>
      <c r="J117" s="53"/>
      <c r="K117" s="53"/>
    </row>
    <row r="118" spans="3:11" x14ac:dyDescent="0.25">
      <c r="C118" s="53"/>
      <c r="D118" s="53"/>
      <c r="E118" s="53"/>
      <c r="F118" s="53"/>
      <c r="G118" s="53"/>
      <c r="H118" s="53"/>
      <c r="I118" s="53"/>
      <c r="J118" s="53"/>
      <c r="K118" s="53"/>
    </row>
    <row r="119" spans="3:11" x14ac:dyDescent="0.25">
      <c r="C119" s="53"/>
      <c r="D119" s="53"/>
      <c r="E119" s="53"/>
      <c r="F119" s="53"/>
      <c r="G119" s="53"/>
      <c r="H119" s="53"/>
      <c r="I119" s="53"/>
      <c r="J119" s="53"/>
      <c r="K119" s="53"/>
    </row>
    <row r="120" spans="3:11" x14ac:dyDescent="0.25">
      <c r="C120" s="53"/>
      <c r="D120" s="53"/>
      <c r="E120" s="53"/>
      <c r="F120" s="53"/>
      <c r="G120" s="53"/>
      <c r="H120" s="53"/>
      <c r="I120" s="53"/>
      <c r="J120" s="53"/>
      <c r="K120" s="53"/>
    </row>
    <row r="121" spans="3:11" x14ac:dyDescent="0.25">
      <c r="C121" s="53"/>
      <c r="D121" s="53"/>
      <c r="E121" s="53"/>
      <c r="F121" s="53"/>
      <c r="G121" s="53"/>
      <c r="H121" s="53"/>
      <c r="I121" s="53"/>
      <c r="J121" s="53"/>
      <c r="K121" s="53"/>
    </row>
    <row r="122" spans="3:11" x14ac:dyDescent="0.25">
      <c r="C122" s="53"/>
      <c r="D122" s="53"/>
      <c r="E122" s="53"/>
      <c r="F122" s="53"/>
      <c r="G122" s="53"/>
      <c r="H122" s="53"/>
      <c r="I122" s="53"/>
      <c r="J122" s="53"/>
      <c r="K122" s="53"/>
    </row>
    <row r="123" spans="3:11" x14ac:dyDescent="0.25">
      <c r="C123" s="53"/>
      <c r="D123" s="53"/>
      <c r="E123" s="53"/>
      <c r="F123" s="53"/>
      <c r="G123" s="53"/>
      <c r="H123" s="53"/>
      <c r="I123" s="53"/>
      <c r="J123" s="53"/>
      <c r="K123" s="53"/>
    </row>
    <row r="124" spans="3:11" x14ac:dyDescent="0.25">
      <c r="C124" s="53"/>
      <c r="D124" s="53"/>
      <c r="E124" s="53"/>
      <c r="F124" s="53"/>
      <c r="G124" s="53"/>
      <c r="H124" s="53"/>
      <c r="I124" s="53"/>
      <c r="J124" s="53"/>
      <c r="K124" s="53"/>
    </row>
    <row r="125" spans="3:11" x14ac:dyDescent="0.25">
      <c r="C125" s="53"/>
      <c r="D125" s="53"/>
      <c r="E125" s="53"/>
      <c r="F125" s="53"/>
      <c r="G125" s="53"/>
      <c r="H125" s="53"/>
      <c r="I125" s="53"/>
      <c r="J125" s="53"/>
      <c r="K125" s="53"/>
    </row>
    <row r="126" spans="3:11" x14ac:dyDescent="0.25">
      <c r="C126" s="53"/>
      <c r="D126" s="53"/>
      <c r="E126" s="53"/>
      <c r="F126" s="53"/>
      <c r="G126" s="53"/>
      <c r="H126" s="53"/>
      <c r="I126" s="53"/>
      <c r="J126" s="53"/>
      <c r="K126" s="53"/>
    </row>
    <row r="127" spans="3:11" x14ac:dyDescent="0.25">
      <c r="C127" s="53"/>
      <c r="D127" s="53"/>
      <c r="E127" s="53"/>
      <c r="F127" s="53"/>
      <c r="G127" s="53"/>
      <c r="H127" s="53"/>
      <c r="I127" s="53"/>
      <c r="J127" s="53"/>
      <c r="K127" s="53"/>
    </row>
    <row r="128" spans="3:11" x14ac:dyDescent="0.25">
      <c r="C128" s="53"/>
      <c r="D128" s="53"/>
      <c r="E128" s="53"/>
      <c r="F128" s="53"/>
      <c r="G128" s="53"/>
      <c r="H128" s="53"/>
      <c r="I128" s="53"/>
      <c r="J128" s="53"/>
      <c r="K128" s="53"/>
    </row>
    <row r="129" spans="3:11" x14ac:dyDescent="0.25">
      <c r="C129" s="53"/>
      <c r="D129" s="53"/>
      <c r="E129" s="53"/>
      <c r="F129" s="53"/>
      <c r="G129" s="53"/>
      <c r="H129" s="53"/>
      <c r="I129" s="53"/>
      <c r="J129" s="53"/>
      <c r="K129" s="53"/>
    </row>
    <row r="130" spans="3:11" x14ac:dyDescent="0.25">
      <c r="C130" s="53"/>
      <c r="D130" s="53"/>
      <c r="E130" s="53"/>
      <c r="F130" s="53"/>
      <c r="G130" s="53"/>
      <c r="H130" s="53"/>
      <c r="I130" s="53"/>
      <c r="J130" s="53"/>
      <c r="K130" s="53"/>
    </row>
    <row r="131" spans="3:11" x14ac:dyDescent="0.25">
      <c r="C131" s="53"/>
      <c r="D131" s="53"/>
      <c r="E131" s="53"/>
      <c r="F131" s="53"/>
      <c r="G131" s="53"/>
      <c r="H131" s="53"/>
      <c r="I131" s="53"/>
      <c r="J131" s="53"/>
      <c r="K131" s="53"/>
    </row>
    <row r="132" spans="3:11" x14ac:dyDescent="0.25">
      <c r="C132" s="53"/>
      <c r="D132" s="53"/>
      <c r="E132" s="53"/>
      <c r="F132" s="53"/>
      <c r="G132" s="53"/>
      <c r="H132" s="53"/>
      <c r="I132" s="53"/>
      <c r="J132" s="53"/>
      <c r="K132" s="53"/>
    </row>
    <row r="133" spans="3:11" x14ac:dyDescent="0.25">
      <c r="C133" s="53"/>
      <c r="D133" s="53"/>
      <c r="E133" s="53"/>
      <c r="F133" s="53"/>
      <c r="G133" s="53"/>
      <c r="H133" s="53"/>
      <c r="I133" s="53"/>
      <c r="J133" s="53"/>
      <c r="K133" s="53"/>
    </row>
    <row r="134" spans="3:11" x14ac:dyDescent="0.25">
      <c r="C134" s="53"/>
      <c r="D134" s="53"/>
      <c r="E134" s="53"/>
      <c r="F134" s="53"/>
      <c r="G134" s="53"/>
      <c r="H134" s="53"/>
      <c r="I134" s="53"/>
      <c r="J134" s="53"/>
      <c r="K134" s="53"/>
    </row>
    <row r="135" spans="3:11" x14ac:dyDescent="0.25">
      <c r="C135" s="53"/>
      <c r="D135" s="53"/>
      <c r="E135" s="53"/>
      <c r="F135" s="53"/>
      <c r="G135" s="53"/>
      <c r="H135" s="53"/>
      <c r="I135" s="53"/>
      <c r="J135" s="53"/>
      <c r="K135" s="53"/>
    </row>
    <row r="136" spans="3:11" x14ac:dyDescent="0.25">
      <c r="C136" s="53"/>
      <c r="D136" s="53"/>
      <c r="E136" s="53"/>
      <c r="F136" s="53"/>
      <c r="G136" s="53"/>
      <c r="H136" s="53"/>
      <c r="I136" s="53"/>
      <c r="J136" s="53"/>
      <c r="K136" s="53"/>
    </row>
    <row r="137" spans="3:11" x14ac:dyDescent="0.25">
      <c r="C137" s="53"/>
      <c r="D137" s="53"/>
      <c r="E137" s="53"/>
      <c r="F137" s="53"/>
      <c r="G137" s="53"/>
      <c r="H137" s="53"/>
      <c r="I137" s="53"/>
      <c r="J137" s="53"/>
      <c r="K137" s="53"/>
    </row>
    <row r="138" spans="3:11" x14ac:dyDescent="0.25">
      <c r="C138" s="53"/>
      <c r="D138" s="53"/>
      <c r="E138" s="53"/>
      <c r="F138" s="53"/>
      <c r="G138" s="53"/>
      <c r="H138" s="53"/>
      <c r="I138" s="53"/>
      <c r="J138" s="53"/>
      <c r="K138" s="53"/>
    </row>
    <row r="139" spans="3:11" x14ac:dyDescent="0.25">
      <c r="C139" s="53"/>
      <c r="D139" s="53"/>
      <c r="E139" s="53"/>
      <c r="F139" s="53"/>
      <c r="G139" s="53"/>
      <c r="H139" s="53"/>
      <c r="I139" s="53"/>
      <c r="J139" s="53"/>
      <c r="K139" s="53"/>
    </row>
    <row r="140" spans="3:11" x14ac:dyDescent="0.25">
      <c r="C140" s="53"/>
      <c r="D140" s="53"/>
      <c r="E140" s="53"/>
      <c r="F140" s="53"/>
      <c r="G140" s="53"/>
      <c r="H140" s="53"/>
      <c r="I140" s="53"/>
      <c r="J140" s="53"/>
      <c r="K140" s="53"/>
    </row>
    <row r="141" spans="3:11" x14ac:dyDescent="0.25">
      <c r="C141" s="53"/>
      <c r="D141" s="53"/>
      <c r="E141" s="53"/>
      <c r="F141" s="53"/>
      <c r="G141" s="53"/>
      <c r="H141" s="53"/>
      <c r="I141" s="53"/>
      <c r="J141" s="53"/>
      <c r="K141" s="53"/>
    </row>
    <row r="142" spans="3:11" x14ac:dyDescent="0.25">
      <c r="C142" s="53"/>
      <c r="D142" s="53"/>
      <c r="E142" s="53"/>
      <c r="F142" s="53"/>
      <c r="G142" s="53"/>
      <c r="H142" s="53"/>
      <c r="I142" s="53"/>
      <c r="J142" s="53"/>
      <c r="K142" s="53"/>
    </row>
    <row r="143" spans="3:11" x14ac:dyDescent="0.25">
      <c r="C143" s="53"/>
      <c r="D143" s="53"/>
      <c r="E143" s="53"/>
      <c r="F143" s="53"/>
      <c r="G143" s="53"/>
      <c r="H143" s="53"/>
      <c r="I143" s="53"/>
      <c r="J143" s="53"/>
      <c r="K143" s="53"/>
    </row>
    <row r="144" spans="3:11" x14ac:dyDescent="0.25">
      <c r="C144" s="53"/>
      <c r="D144" s="53"/>
      <c r="E144" s="53"/>
      <c r="F144" s="53"/>
      <c r="G144" s="53"/>
      <c r="H144" s="53"/>
      <c r="I144" s="53"/>
      <c r="J144" s="53"/>
      <c r="K144" s="53"/>
    </row>
    <row r="145" spans="3:11" x14ac:dyDescent="0.25">
      <c r="C145" s="53"/>
      <c r="D145" s="53"/>
      <c r="E145" s="53"/>
      <c r="F145" s="53"/>
      <c r="G145" s="53"/>
      <c r="H145" s="53"/>
      <c r="I145" s="53"/>
      <c r="J145" s="53"/>
      <c r="K145" s="53"/>
    </row>
    <row r="146" spans="3:11" x14ac:dyDescent="0.25">
      <c r="C146" s="53"/>
      <c r="D146" s="53"/>
      <c r="E146" s="53"/>
      <c r="F146" s="53"/>
      <c r="G146" s="53"/>
      <c r="H146" s="53"/>
      <c r="I146" s="53"/>
      <c r="J146" s="53"/>
      <c r="K146" s="53"/>
    </row>
    <row r="147" spans="3:11" x14ac:dyDescent="0.25">
      <c r="C147" s="53"/>
      <c r="D147" s="53"/>
      <c r="E147" s="53"/>
      <c r="F147" s="53"/>
      <c r="G147" s="53"/>
      <c r="H147" s="53"/>
      <c r="I147" s="53"/>
      <c r="J147" s="53"/>
      <c r="K147" s="53"/>
    </row>
    <row r="148" spans="3:11" x14ac:dyDescent="0.25">
      <c r="C148" s="53"/>
      <c r="D148" s="53"/>
      <c r="E148" s="53"/>
      <c r="F148" s="53"/>
      <c r="G148" s="53"/>
      <c r="H148" s="53"/>
      <c r="I148" s="53"/>
      <c r="J148" s="53"/>
      <c r="K148" s="53"/>
    </row>
    <row r="149" spans="3:11" x14ac:dyDescent="0.25">
      <c r="C149" s="53"/>
      <c r="D149" s="53"/>
      <c r="E149" s="53"/>
      <c r="F149" s="53"/>
      <c r="G149" s="53"/>
      <c r="H149" s="53"/>
      <c r="I149" s="53"/>
      <c r="J149" s="53"/>
      <c r="K149" s="53"/>
    </row>
    <row r="150" spans="3:11" x14ac:dyDescent="0.25">
      <c r="C150" s="53"/>
      <c r="D150" s="53"/>
      <c r="E150" s="53"/>
      <c r="F150" s="53"/>
      <c r="G150" s="53"/>
      <c r="H150" s="53"/>
      <c r="I150" s="53"/>
      <c r="J150" s="53"/>
      <c r="K150" s="53"/>
    </row>
    <row r="151" spans="3:11" x14ac:dyDescent="0.25">
      <c r="C151" s="53"/>
      <c r="D151" s="53"/>
      <c r="E151" s="53"/>
      <c r="F151" s="53"/>
      <c r="G151" s="53"/>
      <c r="H151" s="53"/>
      <c r="I151" s="53"/>
      <c r="J151" s="53"/>
      <c r="K151" s="53"/>
    </row>
    <row r="152" spans="3:11" x14ac:dyDescent="0.25">
      <c r="C152" s="53"/>
      <c r="D152" s="53"/>
      <c r="E152" s="53"/>
      <c r="F152" s="53"/>
      <c r="G152" s="53"/>
      <c r="H152" s="53"/>
      <c r="I152" s="53"/>
      <c r="J152" s="53"/>
      <c r="K152" s="53"/>
    </row>
    <row r="153" spans="3:11" x14ac:dyDescent="0.25">
      <c r="C153" s="53"/>
      <c r="D153" s="53"/>
      <c r="E153" s="53"/>
      <c r="F153" s="53"/>
      <c r="G153" s="53"/>
      <c r="H153" s="53"/>
      <c r="I153" s="53"/>
      <c r="J153" s="53"/>
      <c r="K153" s="53"/>
    </row>
    <row r="154" spans="3:11" x14ac:dyDescent="0.25">
      <c r="C154" s="53"/>
      <c r="D154" s="53"/>
      <c r="E154" s="53"/>
      <c r="F154" s="53"/>
      <c r="G154" s="53"/>
      <c r="H154" s="53"/>
      <c r="I154" s="53"/>
      <c r="J154" s="53"/>
      <c r="K154" s="53"/>
    </row>
    <row r="155" spans="3:11" x14ac:dyDescent="0.25">
      <c r="C155" s="53"/>
      <c r="D155" s="53"/>
      <c r="E155" s="53"/>
      <c r="F155" s="53"/>
      <c r="G155" s="53"/>
      <c r="H155" s="53"/>
      <c r="I155" s="53"/>
      <c r="J155" s="53"/>
      <c r="K155" s="53"/>
    </row>
    <row r="156" spans="3:11" x14ac:dyDescent="0.25">
      <c r="C156" s="53"/>
      <c r="D156" s="53"/>
      <c r="E156" s="53"/>
      <c r="F156" s="53"/>
      <c r="G156" s="53"/>
      <c r="H156" s="53"/>
      <c r="I156" s="53"/>
      <c r="J156" s="53"/>
      <c r="K156" s="53"/>
    </row>
    <row r="157" spans="3:11" x14ac:dyDescent="0.25">
      <c r="C157" s="53"/>
      <c r="D157" s="53"/>
      <c r="E157" s="53"/>
      <c r="F157" s="53"/>
      <c r="G157" s="53"/>
      <c r="H157" s="53"/>
      <c r="I157" s="53"/>
      <c r="J157" s="53"/>
      <c r="K157" s="53"/>
    </row>
    <row r="158" spans="3:11" x14ac:dyDescent="0.25">
      <c r="C158" s="53"/>
      <c r="D158" s="53"/>
      <c r="E158" s="53"/>
      <c r="F158" s="53"/>
      <c r="G158" s="53"/>
      <c r="H158" s="53"/>
      <c r="I158" s="53"/>
      <c r="J158" s="53"/>
      <c r="K158" s="53"/>
    </row>
    <row r="159" spans="3:11" x14ac:dyDescent="0.25">
      <c r="C159" s="53"/>
      <c r="D159" s="53"/>
      <c r="E159" s="53"/>
      <c r="F159" s="53"/>
      <c r="G159" s="53"/>
      <c r="H159" s="53"/>
      <c r="I159" s="53"/>
      <c r="J159" s="53"/>
      <c r="K159" s="53"/>
    </row>
    <row r="160" spans="3:11" x14ac:dyDescent="0.25">
      <c r="C160" s="53"/>
      <c r="D160" s="53"/>
      <c r="E160" s="53"/>
      <c r="F160" s="53"/>
      <c r="G160" s="53"/>
      <c r="H160" s="53"/>
      <c r="I160" s="53"/>
      <c r="J160" s="53"/>
      <c r="K160" s="53"/>
    </row>
    <row r="161" spans="3:11" x14ac:dyDescent="0.25">
      <c r="C161" s="53"/>
      <c r="D161" s="53"/>
      <c r="E161" s="53"/>
      <c r="F161" s="53"/>
      <c r="G161" s="53"/>
      <c r="H161" s="53"/>
      <c r="I161" s="53"/>
      <c r="J161" s="53"/>
      <c r="K161" s="53"/>
    </row>
    <row r="162" spans="3:11" x14ac:dyDescent="0.25">
      <c r="C162" s="53"/>
      <c r="D162" s="53"/>
      <c r="E162" s="53"/>
      <c r="F162" s="53"/>
      <c r="G162" s="53"/>
      <c r="H162" s="53"/>
      <c r="I162" s="53"/>
      <c r="J162" s="53"/>
      <c r="K162" s="53"/>
    </row>
    <row r="163" spans="3:11" x14ac:dyDescent="0.25">
      <c r="C163" s="53"/>
      <c r="D163" s="53"/>
      <c r="E163" s="53"/>
      <c r="F163" s="53"/>
      <c r="G163" s="53"/>
      <c r="H163" s="53"/>
      <c r="I163" s="53"/>
      <c r="J163" s="53"/>
      <c r="K163" s="53"/>
    </row>
    <row r="164" spans="3:11" x14ac:dyDescent="0.25">
      <c r="C164" s="53"/>
      <c r="D164" s="53"/>
      <c r="E164" s="53"/>
      <c r="F164" s="53"/>
      <c r="G164" s="53"/>
      <c r="H164" s="53"/>
      <c r="I164" s="53"/>
      <c r="J164" s="53"/>
      <c r="K164" s="53"/>
    </row>
    <row r="165" spans="3:11" x14ac:dyDescent="0.25">
      <c r="C165" s="53"/>
      <c r="D165" s="53"/>
      <c r="E165" s="53"/>
      <c r="F165" s="53"/>
      <c r="G165" s="53"/>
      <c r="H165" s="53"/>
      <c r="I165" s="53"/>
      <c r="J165" s="53"/>
      <c r="K165" s="53"/>
    </row>
    <row r="166" spans="3:11" x14ac:dyDescent="0.25">
      <c r="C166" s="53"/>
      <c r="D166" s="53"/>
      <c r="E166" s="53"/>
      <c r="F166" s="53"/>
      <c r="G166" s="53"/>
      <c r="H166" s="53"/>
      <c r="I166" s="53"/>
      <c r="J166" s="53"/>
      <c r="K166" s="53"/>
    </row>
    <row r="167" spans="3:11" x14ac:dyDescent="0.25">
      <c r="C167" s="53"/>
      <c r="D167" s="53"/>
      <c r="E167" s="53"/>
      <c r="F167" s="53"/>
      <c r="G167" s="53"/>
      <c r="H167" s="53"/>
      <c r="I167" s="53"/>
      <c r="J167" s="53"/>
      <c r="K167" s="53"/>
    </row>
    <row r="168" spans="3:11" x14ac:dyDescent="0.25">
      <c r="C168" s="53"/>
      <c r="D168" s="53"/>
      <c r="E168" s="53"/>
      <c r="F168" s="53"/>
      <c r="G168" s="53"/>
      <c r="H168" s="53"/>
      <c r="I168" s="53"/>
      <c r="J168" s="53"/>
      <c r="K168" s="53"/>
    </row>
    <row r="169" spans="3:11" x14ac:dyDescent="0.25">
      <c r="C169" s="53"/>
      <c r="D169" s="53"/>
      <c r="E169" s="53"/>
      <c r="F169" s="53"/>
      <c r="G169" s="53"/>
      <c r="H169" s="53"/>
      <c r="I169" s="53"/>
      <c r="J169" s="53"/>
      <c r="K169" s="53"/>
    </row>
    <row r="170" spans="3:11" x14ac:dyDescent="0.25">
      <c r="C170" s="53"/>
      <c r="D170" s="53"/>
      <c r="E170" s="53"/>
      <c r="F170" s="53"/>
      <c r="G170" s="53"/>
      <c r="H170" s="53"/>
      <c r="I170" s="53"/>
      <c r="J170" s="53"/>
      <c r="K170" s="53"/>
    </row>
    <row r="171" spans="3:11" x14ac:dyDescent="0.25">
      <c r="C171" s="53"/>
      <c r="D171" s="53"/>
      <c r="E171" s="53"/>
      <c r="F171" s="53"/>
      <c r="G171" s="53"/>
      <c r="H171" s="53"/>
      <c r="I171" s="53"/>
      <c r="J171" s="53"/>
      <c r="K171" s="53"/>
    </row>
    <row r="172" spans="3:11" x14ac:dyDescent="0.25">
      <c r="C172" s="53"/>
      <c r="D172" s="53"/>
      <c r="E172" s="53"/>
      <c r="F172" s="53"/>
      <c r="G172" s="53"/>
      <c r="H172" s="53"/>
      <c r="I172" s="53"/>
      <c r="J172" s="53"/>
      <c r="K172" s="53"/>
    </row>
    <row r="173" spans="3:11" x14ac:dyDescent="0.25">
      <c r="C173" s="53"/>
      <c r="D173" s="53"/>
      <c r="E173" s="53"/>
      <c r="F173" s="53"/>
      <c r="G173" s="53"/>
      <c r="H173" s="53"/>
      <c r="I173" s="53"/>
      <c r="J173" s="53"/>
      <c r="K173" s="53"/>
    </row>
    <row r="174" spans="3:11" x14ac:dyDescent="0.25">
      <c r="C174" s="53"/>
      <c r="D174" s="53"/>
      <c r="E174" s="53"/>
      <c r="F174" s="53"/>
      <c r="G174" s="53"/>
      <c r="H174" s="53"/>
      <c r="I174" s="53"/>
      <c r="J174" s="53"/>
      <c r="K174" s="53"/>
    </row>
    <row r="175" spans="3:11" x14ac:dyDescent="0.25">
      <c r="C175" s="53"/>
      <c r="D175" s="53"/>
      <c r="E175" s="53"/>
      <c r="F175" s="53"/>
      <c r="G175" s="53"/>
      <c r="H175" s="53"/>
      <c r="I175" s="53"/>
      <c r="J175" s="53"/>
      <c r="K175" s="53"/>
    </row>
    <row r="176" spans="3:11" x14ac:dyDescent="0.25">
      <c r="C176" s="53"/>
      <c r="D176" s="53"/>
      <c r="E176" s="53"/>
      <c r="F176" s="53"/>
      <c r="G176" s="53"/>
      <c r="H176" s="53"/>
      <c r="I176" s="53"/>
      <c r="J176" s="53"/>
      <c r="K176" s="53"/>
    </row>
    <row r="177" spans="3:11" x14ac:dyDescent="0.25">
      <c r="C177" s="53"/>
      <c r="D177" s="53"/>
      <c r="E177" s="53"/>
      <c r="F177" s="53"/>
      <c r="G177" s="53"/>
      <c r="H177" s="53"/>
      <c r="I177" s="53"/>
      <c r="J177" s="53"/>
      <c r="K177" s="53"/>
    </row>
    <row r="178" spans="3:11" x14ac:dyDescent="0.25">
      <c r="C178" s="53"/>
      <c r="D178" s="53"/>
      <c r="E178" s="53"/>
      <c r="F178" s="53"/>
      <c r="G178" s="53"/>
      <c r="H178" s="53"/>
      <c r="I178" s="53"/>
      <c r="J178" s="53"/>
      <c r="K178" s="53"/>
    </row>
    <row r="179" spans="3:11" x14ac:dyDescent="0.25">
      <c r="C179" s="53"/>
      <c r="D179" s="53"/>
      <c r="E179" s="53"/>
      <c r="F179" s="53"/>
      <c r="G179" s="53"/>
      <c r="H179" s="53"/>
      <c r="I179" s="53"/>
      <c r="J179" s="53"/>
      <c r="K179" s="53"/>
    </row>
    <row r="180" spans="3:11" x14ac:dyDescent="0.25">
      <c r="C180" s="53"/>
      <c r="D180" s="53"/>
      <c r="E180" s="53"/>
      <c r="F180" s="53"/>
      <c r="G180" s="53"/>
      <c r="H180" s="53"/>
      <c r="I180" s="53"/>
      <c r="J180" s="53"/>
      <c r="K180" s="53"/>
    </row>
    <row r="181" spans="3:11" x14ac:dyDescent="0.25">
      <c r="C181" s="53"/>
      <c r="D181" s="53"/>
      <c r="E181" s="53"/>
      <c r="F181" s="53"/>
      <c r="G181" s="53"/>
      <c r="H181" s="53"/>
      <c r="I181" s="53"/>
      <c r="J181" s="53"/>
      <c r="K181" s="53"/>
    </row>
    <row r="182" spans="3:11" x14ac:dyDescent="0.25">
      <c r="C182" s="53"/>
      <c r="D182" s="53"/>
      <c r="E182" s="53"/>
      <c r="F182" s="53"/>
      <c r="G182" s="53"/>
      <c r="H182" s="53"/>
      <c r="I182" s="53"/>
      <c r="J182" s="53"/>
      <c r="K182" s="53"/>
    </row>
    <row r="183" spans="3:11" x14ac:dyDescent="0.25">
      <c r="C183" s="53"/>
      <c r="D183" s="53"/>
      <c r="E183" s="53"/>
      <c r="F183" s="53"/>
      <c r="G183" s="53"/>
      <c r="H183" s="53"/>
      <c r="I183" s="53"/>
      <c r="J183" s="53"/>
      <c r="K183" s="53"/>
    </row>
    <row r="184" spans="3:11" x14ac:dyDescent="0.25">
      <c r="C184" s="53"/>
      <c r="D184" s="53"/>
      <c r="E184" s="53"/>
      <c r="F184" s="53"/>
      <c r="G184" s="53"/>
      <c r="H184" s="53"/>
      <c r="I184" s="53"/>
      <c r="J184" s="53"/>
      <c r="K184" s="53"/>
    </row>
    <row r="185" spans="3:11" x14ac:dyDescent="0.25">
      <c r="C185" s="53"/>
      <c r="D185" s="53"/>
      <c r="E185" s="53"/>
      <c r="F185" s="53"/>
      <c r="G185" s="53"/>
      <c r="H185" s="53"/>
      <c r="I185" s="53"/>
      <c r="J185" s="53"/>
      <c r="K185" s="53"/>
    </row>
    <row r="186" spans="3:11" x14ac:dyDescent="0.25">
      <c r="C186" s="53"/>
      <c r="D186" s="53"/>
      <c r="E186" s="53"/>
      <c r="F186" s="53"/>
      <c r="G186" s="53"/>
      <c r="H186" s="53"/>
      <c r="I186" s="53"/>
      <c r="J186" s="53"/>
      <c r="K186" s="53"/>
    </row>
    <row r="187" spans="3:11" x14ac:dyDescent="0.25">
      <c r="C187" s="53"/>
      <c r="D187" s="53"/>
      <c r="E187" s="53"/>
      <c r="F187" s="53"/>
      <c r="G187" s="53"/>
      <c r="H187" s="53"/>
      <c r="I187" s="53"/>
      <c r="J187" s="53"/>
      <c r="K187" s="53"/>
    </row>
    <row r="188" spans="3:11" x14ac:dyDescent="0.25">
      <c r="C188" s="53"/>
      <c r="D188" s="53"/>
      <c r="E188" s="53"/>
      <c r="F188" s="53"/>
      <c r="G188" s="53"/>
      <c r="H188" s="53"/>
      <c r="I188" s="53"/>
      <c r="J188" s="53"/>
      <c r="K188" s="53"/>
    </row>
    <row r="189" spans="3:11" x14ac:dyDescent="0.25">
      <c r="C189" s="53"/>
      <c r="D189" s="53"/>
      <c r="E189" s="53"/>
      <c r="F189" s="53"/>
      <c r="G189" s="53"/>
      <c r="H189" s="53"/>
      <c r="I189" s="53"/>
      <c r="J189" s="53"/>
      <c r="K189" s="53"/>
    </row>
    <row r="190" spans="3:11" x14ac:dyDescent="0.25">
      <c r="C190" s="53"/>
      <c r="D190" s="53"/>
      <c r="E190" s="53"/>
      <c r="F190" s="53"/>
      <c r="G190" s="53"/>
      <c r="H190" s="53"/>
      <c r="I190" s="53"/>
      <c r="J190" s="53"/>
      <c r="K190" s="53"/>
    </row>
    <row r="191" spans="3:11" x14ac:dyDescent="0.25">
      <c r="C191" s="53"/>
      <c r="D191" s="53"/>
      <c r="E191" s="53"/>
      <c r="F191" s="53"/>
      <c r="G191" s="53"/>
      <c r="H191" s="53"/>
      <c r="I191" s="53"/>
      <c r="J191" s="53"/>
      <c r="K191" s="53"/>
    </row>
    <row r="192" spans="3:11" x14ac:dyDescent="0.25">
      <c r="C192" s="53"/>
      <c r="D192" s="53"/>
      <c r="E192" s="53"/>
      <c r="F192" s="53"/>
      <c r="G192" s="53"/>
      <c r="H192" s="53"/>
      <c r="I192" s="53"/>
      <c r="J192" s="53"/>
      <c r="K192" s="53"/>
    </row>
    <row r="193" spans="3:11" x14ac:dyDescent="0.25">
      <c r="C193" s="53"/>
      <c r="D193" s="53"/>
      <c r="E193" s="53"/>
      <c r="F193" s="53"/>
      <c r="G193" s="53"/>
      <c r="H193" s="53"/>
      <c r="I193" s="53"/>
      <c r="J193" s="53"/>
      <c r="K193" s="53"/>
    </row>
    <row r="194" spans="3:11" x14ac:dyDescent="0.25">
      <c r="C194" s="53"/>
      <c r="D194" s="53"/>
      <c r="E194" s="53"/>
      <c r="F194" s="53"/>
      <c r="G194" s="53"/>
      <c r="H194" s="53"/>
      <c r="I194" s="53"/>
      <c r="J194" s="53"/>
      <c r="K194" s="53"/>
    </row>
    <row r="195" spans="3:11" x14ac:dyDescent="0.25">
      <c r="C195" s="53"/>
      <c r="D195" s="53"/>
      <c r="E195" s="53"/>
      <c r="F195" s="53"/>
      <c r="G195" s="53"/>
      <c r="H195" s="53"/>
      <c r="I195" s="53"/>
      <c r="J195" s="53"/>
      <c r="K195" s="53"/>
    </row>
    <row r="196" spans="3:11" x14ac:dyDescent="0.25">
      <c r="C196" s="53"/>
      <c r="D196" s="53"/>
      <c r="E196" s="53"/>
      <c r="F196" s="53"/>
      <c r="G196" s="53"/>
      <c r="H196" s="53"/>
      <c r="I196" s="53"/>
      <c r="J196" s="53"/>
      <c r="K196" s="53"/>
    </row>
    <row r="197" spans="3:11" x14ac:dyDescent="0.25">
      <c r="C197" s="53"/>
      <c r="D197" s="53"/>
      <c r="E197" s="53"/>
      <c r="F197" s="53"/>
      <c r="G197" s="53"/>
      <c r="H197" s="53"/>
      <c r="I197" s="53"/>
      <c r="J197" s="53"/>
      <c r="K197" s="53"/>
    </row>
    <row r="198" spans="3:11" x14ac:dyDescent="0.25">
      <c r="C198" s="53"/>
      <c r="D198" s="53"/>
      <c r="E198" s="53"/>
      <c r="F198" s="53"/>
      <c r="G198" s="53"/>
      <c r="H198" s="53"/>
      <c r="I198" s="53"/>
      <c r="J198" s="53"/>
      <c r="K198" s="53"/>
    </row>
    <row r="199" spans="3:11" x14ac:dyDescent="0.25">
      <c r="C199" s="53"/>
      <c r="D199" s="53"/>
      <c r="E199" s="53"/>
      <c r="F199" s="53"/>
      <c r="G199" s="53"/>
      <c r="H199" s="53"/>
      <c r="I199" s="53"/>
      <c r="J199" s="53"/>
      <c r="K199" s="53"/>
    </row>
    <row r="200" spans="3:11" x14ac:dyDescent="0.25">
      <c r="C200" s="53"/>
      <c r="D200" s="53"/>
      <c r="E200" s="53"/>
      <c r="F200" s="53"/>
      <c r="G200" s="53"/>
      <c r="H200" s="53"/>
      <c r="I200" s="53"/>
      <c r="J200" s="53"/>
      <c r="K200" s="53"/>
    </row>
    <row r="201" spans="3:11" x14ac:dyDescent="0.25">
      <c r="C201" s="53"/>
      <c r="D201" s="53"/>
      <c r="E201" s="53"/>
      <c r="F201" s="53"/>
      <c r="G201" s="53"/>
      <c r="H201" s="53"/>
      <c r="I201" s="53"/>
      <c r="J201" s="53"/>
      <c r="K201" s="53"/>
    </row>
    <row r="202" spans="3:11" x14ac:dyDescent="0.25">
      <c r="C202" s="53"/>
      <c r="D202" s="53"/>
      <c r="E202" s="53"/>
      <c r="F202" s="53"/>
      <c r="G202" s="53"/>
      <c r="H202" s="53"/>
      <c r="I202" s="53"/>
      <c r="J202" s="53"/>
      <c r="K202" s="53"/>
    </row>
    <row r="203" spans="3:11" x14ac:dyDescent="0.25">
      <c r="C203" s="53"/>
      <c r="D203" s="53"/>
      <c r="E203" s="53"/>
      <c r="F203" s="53"/>
      <c r="G203" s="53"/>
      <c r="H203" s="53"/>
      <c r="I203" s="53"/>
      <c r="J203" s="53"/>
      <c r="K203" s="53"/>
    </row>
    <row r="204" spans="3:11" x14ac:dyDescent="0.25">
      <c r="C204" s="53"/>
      <c r="D204" s="53"/>
      <c r="E204" s="53"/>
      <c r="F204" s="53"/>
      <c r="G204" s="53"/>
      <c r="H204" s="53"/>
      <c r="I204" s="53"/>
      <c r="J204" s="53"/>
      <c r="K204" s="53"/>
    </row>
    <row r="205" spans="3:11" x14ac:dyDescent="0.25">
      <c r="C205" s="53"/>
      <c r="D205" s="53"/>
      <c r="E205" s="53"/>
      <c r="F205" s="53"/>
      <c r="G205" s="53"/>
      <c r="H205" s="53"/>
      <c r="I205" s="53"/>
      <c r="J205" s="53"/>
      <c r="K205" s="53"/>
    </row>
    <row r="206" spans="3:11" x14ac:dyDescent="0.25">
      <c r="C206" s="53"/>
      <c r="D206" s="53"/>
      <c r="E206" s="53"/>
      <c r="F206" s="53"/>
      <c r="G206" s="53"/>
      <c r="H206" s="53"/>
      <c r="I206" s="53"/>
      <c r="J206" s="53"/>
      <c r="K206" s="53"/>
    </row>
    <row r="207" spans="3:11" x14ac:dyDescent="0.25">
      <c r="C207" s="53"/>
      <c r="D207" s="53"/>
      <c r="E207" s="53"/>
      <c r="F207" s="53"/>
      <c r="G207" s="53"/>
      <c r="H207" s="53"/>
      <c r="I207" s="53"/>
      <c r="J207" s="53"/>
      <c r="K207" s="53"/>
    </row>
    <row r="208" spans="3:11" x14ac:dyDescent="0.25">
      <c r="C208" s="53"/>
      <c r="D208" s="53"/>
      <c r="E208" s="53"/>
      <c r="F208" s="53"/>
      <c r="G208" s="53"/>
      <c r="H208" s="53"/>
      <c r="I208" s="53"/>
      <c r="J208" s="53"/>
      <c r="K208" s="53"/>
    </row>
    <row r="209" spans="3:11" x14ac:dyDescent="0.25">
      <c r="C209" s="53"/>
      <c r="D209" s="53"/>
      <c r="E209" s="53"/>
      <c r="F209" s="53"/>
      <c r="G209" s="53"/>
      <c r="H209" s="53"/>
      <c r="I209" s="53"/>
      <c r="J209" s="53"/>
      <c r="K209" s="53"/>
    </row>
    <row r="210" spans="3:11" x14ac:dyDescent="0.25">
      <c r="C210" s="53"/>
      <c r="D210" s="53"/>
      <c r="E210" s="53"/>
      <c r="F210" s="53"/>
      <c r="G210" s="53"/>
      <c r="H210" s="53"/>
      <c r="I210" s="53"/>
      <c r="J210" s="53"/>
      <c r="K210" s="53"/>
    </row>
    <row r="211" spans="3:11" x14ac:dyDescent="0.25">
      <c r="C211" s="53"/>
      <c r="D211" s="53"/>
      <c r="E211" s="53"/>
      <c r="F211" s="53"/>
      <c r="G211" s="53"/>
      <c r="H211" s="53"/>
      <c r="I211" s="53"/>
      <c r="J211" s="53"/>
      <c r="K211" s="53"/>
    </row>
    <row r="212" spans="3:11" x14ac:dyDescent="0.25">
      <c r="C212" s="53"/>
      <c r="D212" s="53"/>
      <c r="E212" s="53"/>
      <c r="F212" s="53"/>
      <c r="G212" s="53"/>
      <c r="H212" s="53"/>
      <c r="I212" s="53"/>
      <c r="J212" s="53"/>
      <c r="K212" s="53"/>
    </row>
    <row r="213" spans="3:11" x14ac:dyDescent="0.25">
      <c r="C213" s="53"/>
      <c r="D213" s="53"/>
      <c r="E213" s="53"/>
      <c r="F213" s="53"/>
      <c r="G213" s="53"/>
      <c r="H213" s="53"/>
      <c r="I213" s="53"/>
      <c r="J213" s="53"/>
      <c r="K213" s="53"/>
    </row>
    <row r="214" spans="3:11" x14ac:dyDescent="0.25">
      <c r="C214" s="53"/>
      <c r="D214" s="53"/>
      <c r="E214" s="53"/>
      <c r="F214" s="53"/>
      <c r="G214" s="53"/>
      <c r="H214" s="53"/>
      <c r="I214" s="53"/>
      <c r="J214" s="53"/>
      <c r="K214" s="53"/>
    </row>
    <row r="215" spans="3:11" x14ac:dyDescent="0.25">
      <c r="C215" s="53"/>
      <c r="D215" s="53"/>
      <c r="E215" s="53"/>
      <c r="F215" s="53"/>
      <c r="G215" s="53"/>
      <c r="H215" s="53"/>
      <c r="I215" s="53"/>
      <c r="J215" s="53"/>
      <c r="K215" s="53"/>
    </row>
    <row r="216" spans="3:11" x14ac:dyDescent="0.25">
      <c r="C216" s="53"/>
      <c r="D216" s="53"/>
      <c r="E216" s="53"/>
      <c r="F216" s="53"/>
      <c r="G216" s="53"/>
      <c r="H216" s="53"/>
      <c r="I216" s="53"/>
      <c r="J216" s="53"/>
      <c r="K216" s="53"/>
    </row>
    <row r="217" spans="3:11" x14ac:dyDescent="0.25">
      <c r="C217" s="53"/>
      <c r="D217" s="53"/>
      <c r="E217" s="53"/>
      <c r="F217" s="53"/>
      <c r="G217" s="53"/>
      <c r="H217" s="53"/>
      <c r="I217" s="53"/>
      <c r="J217" s="53"/>
      <c r="K217" s="53"/>
    </row>
    <row r="218" spans="3:11" x14ac:dyDescent="0.25">
      <c r="C218" s="53"/>
      <c r="D218" s="53"/>
      <c r="E218" s="53"/>
      <c r="F218" s="53"/>
      <c r="G218" s="53"/>
      <c r="H218" s="53"/>
      <c r="I218" s="53"/>
      <c r="J218" s="53"/>
      <c r="K218" s="53"/>
    </row>
    <row r="219" spans="3:11" x14ac:dyDescent="0.25">
      <c r="C219" s="53"/>
      <c r="D219" s="53"/>
      <c r="E219" s="53"/>
      <c r="F219" s="53"/>
      <c r="G219" s="53"/>
      <c r="H219" s="53"/>
      <c r="I219" s="53"/>
      <c r="J219" s="53"/>
      <c r="K219" s="53"/>
    </row>
    <row r="220" spans="3:11" x14ac:dyDescent="0.25">
      <c r="C220" s="53"/>
      <c r="D220" s="53"/>
      <c r="E220" s="53"/>
      <c r="F220" s="53"/>
      <c r="G220" s="53"/>
      <c r="H220" s="53"/>
      <c r="I220" s="53"/>
      <c r="J220" s="53"/>
      <c r="K220" s="53"/>
    </row>
    <row r="221" spans="3:11" x14ac:dyDescent="0.25">
      <c r="C221" s="53"/>
      <c r="D221" s="53"/>
      <c r="E221" s="53"/>
      <c r="F221" s="53"/>
      <c r="G221" s="53"/>
      <c r="H221" s="53"/>
      <c r="I221" s="53"/>
      <c r="J221" s="53"/>
      <c r="K221" s="53"/>
    </row>
    <row r="222" spans="3:11" x14ac:dyDescent="0.25">
      <c r="C222" s="53"/>
      <c r="D222" s="53"/>
      <c r="E222" s="53"/>
      <c r="F222" s="53"/>
      <c r="G222" s="53"/>
      <c r="H222" s="53"/>
      <c r="I222" s="53"/>
      <c r="J222" s="53"/>
      <c r="K222" s="53"/>
    </row>
    <row r="223" spans="3:11" x14ac:dyDescent="0.25">
      <c r="C223" s="53"/>
      <c r="D223" s="53"/>
      <c r="E223" s="53"/>
      <c r="F223" s="53"/>
      <c r="G223" s="53"/>
      <c r="H223" s="53"/>
      <c r="I223" s="53"/>
      <c r="J223" s="53"/>
      <c r="K223" s="53"/>
    </row>
    <row r="224" spans="3:11" x14ac:dyDescent="0.25">
      <c r="C224" s="53"/>
      <c r="D224" s="53"/>
      <c r="E224" s="53"/>
      <c r="F224" s="53"/>
      <c r="G224" s="53"/>
      <c r="H224" s="53"/>
      <c r="I224" s="53"/>
      <c r="J224" s="53"/>
      <c r="K224" s="53"/>
    </row>
    <row r="225" spans="3:11" x14ac:dyDescent="0.25">
      <c r="C225" s="53"/>
      <c r="D225" s="53"/>
      <c r="E225" s="53"/>
      <c r="F225" s="53"/>
      <c r="G225" s="53"/>
      <c r="H225" s="53"/>
      <c r="I225" s="53"/>
      <c r="J225" s="53"/>
      <c r="K225" s="53"/>
    </row>
    <row r="226" spans="3:11" x14ac:dyDescent="0.25">
      <c r="C226" s="53"/>
      <c r="D226" s="53"/>
      <c r="E226" s="53"/>
      <c r="F226" s="53"/>
      <c r="G226" s="53"/>
      <c r="H226" s="53"/>
      <c r="I226" s="53"/>
      <c r="J226" s="53"/>
      <c r="K226" s="53"/>
    </row>
    <row r="227" spans="3:11" x14ac:dyDescent="0.25">
      <c r="C227" s="53"/>
      <c r="D227" s="53"/>
      <c r="E227" s="53"/>
      <c r="F227" s="53"/>
      <c r="G227" s="53"/>
      <c r="H227" s="53"/>
      <c r="I227" s="53"/>
      <c r="J227" s="53"/>
      <c r="K227" s="53"/>
    </row>
    <row r="228" spans="3:11" x14ac:dyDescent="0.25">
      <c r="C228" s="53"/>
      <c r="D228" s="53"/>
      <c r="E228" s="53"/>
      <c r="F228" s="53"/>
      <c r="G228" s="53"/>
      <c r="H228" s="53"/>
      <c r="I228" s="53"/>
      <c r="J228" s="53"/>
      <c r="K228" s="53"/>
    </row>
    <row r="229" spans="3:11" x14ac:dyDescent="0.25">
      <c r="C229" s="53"/>
      <c r="D229" s="53"/>
      <c r="E229" s="53"/>
      <c r="F229" s="53"/>
      <c r="G229" s="53"/>
      <c r="H229" s="53"/>
      <c r="I229" s="53"/>
      <c r="J229" s="53"/>
      <c r="K229" s="53"/>
    </row>
    <row r="230" spans="3:11" x14ac:dyDescent="0.25">
      <c r="C230" s="53"/>
      <c r="D230" s="53"/>
      <c r="E230" s="53"/>
      <c r="F230" s="53"/>
      <c r="G230" s="53"/>
      <c r="H230" s="53"/>
      <c r="I230" s="53"/>
      <c r="J230" s="53"/>
      <c r="K230" s="53"/>
    </row>
    <row r="231" spans="3:11" x14ac:dyDescent="0.25">
      <c r="C231" s="53"/>
      <c r="D231" s="53"/>
      <c r="E231" s="53"/>
      <c r="F231" s="53"/>
      <c r="G231" s="53"/>
      <c r="H231" s="53"/>
      <c r="I231" s="53"/>
      <c r="J231" s="53"/>
      <c r="K231" s="53"/>
    </row>
    <row r="232" spans="3:11" x14ac:dyDescent="0.25">
      <c r="C232" s="53"/>
      <c r="D232" s="53"/>
      <c r="E232" s="53"/>
      <c r="F232" s="53"/>
      <c r="G232" s="53"/>
      <c r="H232" s="53"/>
      <c r="I232" s="53"/>
      <c r="J232" s="53"/>
      <c r="K232" s="53"/>
    </row>
    <row r="233" spans="3:11" x14ac:dyDescent="0.25">
      <c r="C233" s="53"/>
      <c r="D233" s="53"/>
      <c r="E233" s="53"/>
      <c r="F233" s="53"/>
      <c r="G233" s="53"/>
      <c r="H233" s="53"/>
      <c r="I233" s="53"/>
      <c r="J233" s="53"/>
      <c r="K233" s="53"/>
    </row>
    <row r="234" spans="3:11" x14ac:dyDescent="0.25">
      <c r="C234" s="53"/>
      <c r="D234" s="53"/>
      <c r="E234" s="53"/>
      <c r="F234" s="53"/>
      <c r="G234" s="53"/>
      <c r="H234" s="53"/>
      <c r="I234" s="53"/>
      <c r="J234" s="53"/>
      <c r="K234" s="53"/>
    </row>
    <row r="235" spans="3:11" x14ac:dyDescent="0.25">
      <c r="C235" s="53"/>
      <c r="D235" s="53"/>
      <c r="E235" s="53"/>
      <c r="F235" s="53"/>
      <c r="G235" s="53"/>
      <c r="H235" s="53"/>
      <c r="I235" s="53"/>
      <c r="J235" s="53"/>
      <c r="K235" s="53"/>
    </row>
    <row r="236" spans="3:11" x14ac:dyDescent="0.25">
      <c r="C236" s="53"/>
      <c r="D236" s="53"/>
      <c r="E236" s="53"/>
      <c r="F236" s="53"/>
      <c r="G236" s="53"/>
      <c r="H236" s="53"/>
      <c r="I236" s="53"/>
      <c r="J236" s="53"/>
      <c r="K236" s="53"/>
    </row>
    <row r="237" spans="3:11" x14ac:dyDescent="0.25">
      <c r="C237" s="53"/>
      <c r="D237" s="53"/>
      <c r="E237" s="53"/>
      <c r="F237" s="53"/>
      <c r="G237" s="53"/>
      <c r="H237" s="53"/>
      <c r="I237" s="53"/>
      <c r="J237" s="53"/>
      <c r="K237" s="53"/>
    </row>
    <row r="238" spans="3:11" x14ac:dyDescent="0.25">
      <c r="C238" s="53"/>
      <c r="D238" s="53"/>
      <c r="E238" s="53"/>
      <c r="F238" s="53"/>
      <c r="G238" s="53"/>
      <c r="H238" s="53"/>
      <c r="I238" s="53"/>
      <c r="J238" s="53"/>
      <c r="K238" s="53"/>
    </row>
    <row r="239" spans="3:11" x14ac:dyDescent="0.25">
      <c r="C239" s="53"/>
      <c r="D239" s="53"/>
      <c r="E239" s="53"/>
      <c r="F239" s="53"/>
      <c r="G239" s="53"/>
      <c r="H239" s="53"/>
      <c r="I239" s="53"/>
      <c r="J239" s="53"/>
      <c r="K239" s="53"/>
    </row>
    <row r="240" spans="3:11" x14ac:dyDescent="0.25">
      <c r="C240" s="53"/>
      <c r="D240" s="53"/>
      <c r="E240" s="53"/>
      <c r="F240" s="53"/>
      <c r="G240" s="53"/>
      <c r="H240" s="53"/>
      <c r="I240" s="53"/>
      <c r="J240" s="53"/>
      <c r="K240" s="53"/>
    </row>
    <row r="241" spans="3:11" x14ac:dyDescent="0.25">
      <c r="C241" s="53"/>
      <c r="D241" s="53"/>
      <c r="E241" s="53"/>
      <c r="F241" s="53"/>
      <c r="G241" s="53"/>
      <c r="H241" s="53"/>
      <c r="I241" s="53"/>
      <c r="J241" s="53"/>
      <c r="K241" s="53"/>
    </row>
    <row r="242" spans="3:11" x14ac:dyDescent="0.25">
      <c r="C242" s="53"/>
      <c r="D242" s="53"/>
      <c r="E242" s="53"/>
      <c r="F242" s="53"/>
      <c r="G242" s="53"/>
      <c r="H242" s="53"/>
      <c r="I242" s="53"/>
      <c r="J242" s="53"/>
      <c r="K242" s="53"/>
    </row>
    <row r="243" spans="3:11" x14ac:dyDescent="0.25">
      <c r="C243" s="53"/>
      <c r="D243" s="53"/>
      <c r="E243" s="53"/>
      <c r="F243" s="53"/>
      <c r="G243" s="53"/>
      <c r="H243" s="53"/>
      <c r="I243" s="53"/>
      <c r="J243" s="53"/>
      <c r="K243" s="53"/>
    </row>
    <row r="244" spans="3:11" x14ac:dyDescent="0.25">
      <c r="C244" s="53"/>
      <c r="D244" s="53"/>
      <c r="E244" s="53"/>
      <c r="F244" s="53"/>
      <c r="G244" s="53"/>
      <c r="H244" s="53"/>
      <c r="I244" s="53"/>
      <c r="J244" s="53"/>
      <c r="K244" s="53"/>
    </row>
    <row r="245" spans="3:11" x14ac:dyDescent="0.25">
      <c r="C245" s="53"/>
      <c r="D245" s="53"/>
      <c r="E245" s="53"/>
      <c r="F245" s="53"/>
      <c r="G245" s="53"/>
      <c r="H245" s="53"/>
      <c r="I245" s="53"/>
      <c r="J245" s="53"/>
      <c r="K245" s="53"/>
    </row>
    <row r="246" spans="3:11" x14ac:dyDescent="0.25">
      <c r="C246" s="53"/>
      <c r="D246" s="53"/>
      <c r="E246" s="53"/>
      <c r="F246" s="53"/>
      <c r="G246" s="53"/>
      <c r="H246" s="53"/>
      <c r="I246" s="53"/>
      <c r="J246" s="53"/>
      <c r="K246" s="53"/>
    </row>
    <row r="247" spans="3:11" x14ac:dyDescent="0.25">
      <c r="C247" s="53"/>
      <c r="D247" s="53"/>
      <c r="E247" s="53"/>
      <c r="F247" s="53"/>
      <c r="G247" s="53"/>
      <c r="H247" s="53"/>
      <c r="I247" s="53"/>
      <c r="J247" s="53"/>
      <c r="K247" s="53"/>
    </row>
    <row r="248" spans="3:11" x14ac:dyDescent="0.25">
      <c r="C248" s="53"/>
      <c r="D248" s="53"/>
      <c r="E248" s="53"/>
      <c r="F248" s="53"/>
      <c r="G248" s="53"/>
      <c r="H248" s="53"/>
      <c r="I248" s="53"/>
      <c r="J248" s="53"/>
      <c r="K248" s="53"/>
    </row>
    <row r="249" spans="3:11" x14ac:dyDescent="0.25">
      <c r="C249" s="53"/>
      <c r="D249" s="53"/>
      <c r="E249" s="53"/>
      <c r="F249" s="53"/>
      <c r="G249" s="53"/>
      <c r="H249" s="53"/>
      <c r="I249" s="53"/>
      <c r="J249" s="53"/>
      <c r="K249" s="53"/>
    </row>
    <row r="250" spans="3:11" x14ac:dyDescent="0.25">
      <c r="C250" s="53"/>
      <c r="D250" s="53"/>
      <c r="E250" s="53"/>
      <c r="F250" s="53"/>
      <c r="G250" s="53"/>
      <c r="H250" s="53"/>
      <c r="I250" s="53"/>
      <c r="J250" s="53"/>
      <c r="K250" s="53"/>
    </row>
    <row r="251" spans="3:11" x14ac:dyDescent="0.25">
      <c r="C251" s="53"/>
      <c r="D251" s="53"/>
      <c r="E251" s="53"/>
      <c r="F251" s="53"/>
      <c r="G251" s="53"/>
      <c r="H251" s="53"/>
      <c r="I251" s="53"/>
      <c r="J251" s="53"/>
      <c r="K251" s="53"/>
    </row>
    <row r="252" spans="3:11" x14ac:dyDescent="0.25">
      <c r="C252" s="53"/>
      <c r="D252" s="53"/>
      <c r="E252" s="53"/>
      <c r="F252" s="53"/>
      <c r="G252" s="53"/>
      <c r="H252" s="53"/>
      <c r="I252" s="53"/>
      <c r="J252" s="53"/>
      <c r="K252" s="53"/>
    </row>
    <row r="253" spans="3:11" x14ac:dyDescent="0.25">
      <c r="C253" s="53"/>
      <c r="D253" s="53"/>
      <c r="E253" s="53"/>
      <c r="F253" s="53"/>
      <c r="G253" s="53"/>
      <c r="H253" s="53"/>
      <c r="I253" s="53"/>
      <c r="J253" s="53"/>
      <c r="K253" s="53"/>
    </row>
    <row r="254" spans="3:11" x14ac:dyDescent="0.25">
      <c r="C254" s="53"/>
      <c r="D254" s="53"/>
      <c r="E254" s="53"/>
      <c r="F254" s="53"/>
      <c r="G254" s="53"/>
      <c r="H254" s="53"/>
      <c r="I254" s="53"/>
      <c r="J254" s="53"/>
      <c r="K254" s="53"/>
    </row>
    <row r="255" spans="3:11" x14ac:dyDescent="0.25">
      <c r="C255" s="53"/>
      <c r="D255" s="53"/>
      <c r="E255" s="53"/>
      <c r="F255" s="53"/>
      <c r="G255" s="53"/>
      <c r="H255" s="53"/>
      <c r="I255" s="53"/>
      <c r="J255" s="53"/>
      <c r="K255" s="53"/>
    </row>
    <row r="256" spans="3:11" x14ac:dyDescent="0.25">
      <c r="C256" s="53"/>
      <c r="D256" s="53"/>
      <c r="E256" s="53"/>
      <c r="F256" s="53"/>
      <c r="G256" s="53"/>
      <c r="H256" s="53"/>
      <c r="I256" s="53"/>
      <c r="J256" s="53"/>
      <c r="K256" s="53"/>
    </row>
    <row r="257" spans="3:11" x14ac:dyDescent="0.25">
      <c r="C257" s="53"/>
      <c r="D257" s="53"/>
      <c r="E257" s="53"/>
      <c r="F257" s="53"/>
      <c r="G257" s="53"/>
      <c r="H257" s="53"/>
      <c r="I257" s="53"/>
      <c r="J257" s="53"/>
      <c r="K257" s="53"/>
    </row>
    <row r="258" spans="3:11" x14ac:dyDescent="0.25">
      <c r="C258" s="53"/>
      <c r="D258" s="53"/>
      <c r="E258" s="53"/>
      <c r="F258" s="53"/>
      <c r="G258" s="53"/>
      <c r="H258" s="53"/>
      <c r="I258" s="53"/>
      <c r="J258" s="53"/>
      <c r="K258" s="53"/>
    </row>
    <row r="259" spans="3:11" x14ac:dyDescent="0.25">
      <c r="C259" s="53"/>
      <c r="D259" s="53"/>
      <c r="E259" s="53"/>
      <c r="F259" s="53"/>
      <c r="G259" s="53"/>
      <c r="H259" s="53"/>
      <c r="I259" s="53"/>
      <c r="J259" s="53"/>
      <c r="K259" s="53"/>
    </row>
    <row r="260" spans="3:11" x14ac:dyDescent="0.25">
      <c r="C260" s="53"/>
      <c r="D260" s="53"/>
      <c r="E260" s="53"/>
      <c r="F260" s="53"/>
      <c r="G260" s="53"/>
      <c r="H260" s="53"/>
      <c r="I260" s="53"/>
      <c r="J260" s="53"/>
      <c r="K260" s="53"/>
    </row>
    <row r="261" spans="3:11" x14ac:dyDescent="0.25">
      <c r="C261" s="53"/>
      <c r="D261" s="53"/>
      <c r="E261" s="53"/>
      <c r="F261" s="53"/>
      <c r="G261" s="53"/>
      <c r="H261" s="53"/>
      <c r="I261" s="53"/>
      <c r="J261" s="53"/>
      <c r="K261" s="53"/>
    </row>
    <row r="262" spans="3:11" x14ac:dyDescent="0.25">
      <c r="C262" s="53"/>
      <c r="D262" s="53"/>
      <c r="E262" s="53"/>
      <c r="F262" s="53"/>
      <c r="G262" s="53"/>
      <c r="H262" s="53"/>
      <c r="I262" s="53"/>
      <c r="J262" s="53"/>
      <c r="K262" s="53"/>
    </row>
    <row r="263" spans="3:11" x14ac:dyDescent="0.25">
      <c r="C263" s="53"/>
      <c r="D263" s="53"/>
      <c r="E263" s="53"/>
      <c r="F263" s="53"/>
      <c r="G263" s="53"/>
      <c r="H263" s="53"/>
      <c r="I263" s="53"/>
      <c r="J263" s="53"/>
      <c r="K263" s="53"/>
    </row>
    <row r="264" spans="3:11" x14ac:dyDescent="0.25">
      <c r="C264" s="53"/>
      <c r="D264" s="53"/>
      <c r="E264" s="53"/>
      <c r="F264" s="53"/>
      <c r="G264" s="53"/>
      <c r="H264" s="53"/>
      <c r="I264" s="53"/>
      <c r="J264" s="53"/>
      <c r="K264" s="53"/>
    </row>
  </sheetData>
  <mergeCells count="3">
    <mergeCell ref="A1:K1"/>
    <mergeCell ref="A2:K2"/>
    <mergeCell ref="A3:K3"/>
  </mergeCells>
  <phoneticPr fontId="0" type="noConversion"/>
  <printOptions horizontalCentered="1"/>
  <pageMargins left="0" right="0" top="0.25" bottom="0.5" header="0.25" footer="0.25"/>
  <pageSetup scale="88" orientation="portrait" verticalDpi="300" r:id="rId1"/>
  <headerFooter alignWithMargins="0">
    <oddFooter>&amp;L&amp;8&amp;A
&amp;D &amp;T&amp;R&amp;8&amp;F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A1:P268"/>
  <sheetViews>
    <sheetView showFormulas="1" topLeftCell="F1" workbookViewId="0">
      <pane ySplit="6" topLeftCell="A7" activePane="bottomLeft" state="frozen"/>
      <selection activeCell="A71" sqref="A71:I71"/>
      <selection pane="bottomLeft" activeCell="J82" sqref="J82"/>
    </sheetView>
  </sheetViews>
  <sheetFormatPr defaultRowHeight="12.75" x14ac:dyDescent="0.25"/>
  <cols>
    <col min="1" max="1" width="27.42578125" style="2" customWidth="1" collapsed="1"/>
    <col min="2" max="2" width="2.140625" style="2" customWidth="1" collapsed="1"/>
    <col min="3" max="5" width="8.7109375" style="2" customWidth="1" collapsed="1"/>
    <col min="6" max="6" width="9.7109375" style="2" customWidth="1" collapsed="1"/>
    <col min="7" max="14" width="8.7109375" style="2" customWidth="1" collapsed="1"/>
    <col min="15" max="19" width="9.7109375" style="2" customWidth="1" collapsed="1"/>
    <col min="20" max="16384" width="9.140625" style="2" collapsed="1"/>
  </cols>
  <sheetData>
    <row r="1" spans="1:15" ht="15.75" x14ac:dyDescent="0.25">
      <c r="A1" s="109" t="s">
        <v>54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</row>
    <row r="2" spans="1:15" ht="16.5" x14ac:dyDescent="0.3">
      <c r="A2" s="110" t="s">
        <v>85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</row>
    <row r="3" spans="1:15" ht="13.5" x14ac:dyDescent="0.25">
      <c r="A3" s="5"/>
      <c r="B3" s="65"/>
      <c r="C3" s="65"/>
      <c r="D3" s="65"/>
      <c r="E3" s="65"/>
      <c r="F3" s="65"/>
      <c r="G3" s="65" t="e">
        <f>#REF!</f>
        <v>#REF!</v>
      </c>
      <c r="H3" s="65"/>
      <c r="I3" s="65"/>
      <c r="J3" s="65"/>
      <c r="K3" s="65"/>
      <c r="L3" s="65"/>
      <c r="M3" s="65"/>
      <c r="N3" s="65"/>
      <c r="O3" s="15"/>
    </row>
    <row r="4" spans="1:15" ht="12.75" customHeight="1" x14ac:dyDescent="0.25">
      <c r="A4" s="16"/>
      <c r="B4" s="1"/>
      <c r="C4" s="17"/>
      <c r="D4" s="17"/>
      <c r="E4" s="17"/>
      <c r="F4" s="17"/>
      <c r="G4" s="17"/>
      <c r="H4" s="17"/>
      <c r="I4" s="17"/>
      <c r="J4" s="17"/>
      <c r="K4" s="17"/>
      <c r="L4" s="18"/>
      <c r="M4" s="17"/>
      <c r="N4" s="18"/>
    </row>
    <row r="5" spans="1:15" x14ac:dyDescent="0.25">
      <c r="A5" s="4"/>
      <c r="B5" s="1"/>
      <c r="C5" s="14"/>
      <c r="D5" s="14"/>
      <c r="E5" s="14"/>
      <c r="F5" s="19"/>
      <c r="G5" s="19"/>
      <c r="H5" s="14"/>
      <c r="I5" s="19" t="s">
        <v>2</v>
      </c>
      <c r="J5" s="19" t="s">
        <v>56</v>
      </c>
      <c r="K5" s="19" t="s">
        <v>5</v>
      </c>
      <c r="L5" s="20" t="s">
        <v>57</v>
      </c>
      <c r="M5" s="19" t="s">
        <v>0</v>
      </c>
      <c r="N5" s="20"/>
      <c r="O5" s="21"/>
    </row>
    <row r="6" spans="1:15" ht="13.5" thickBot="1" x14ac:dyDescent="0.3">
      <c r="A6" s="23" t="s">
        <v>1</v>
      </c>
      <c r="B6" s="37"/>
      <c r="C6" s="24" t="s">
        <v>80</v>
      </c>
      <c r="D6" s="24" t="s">
        <v>81</v>
      </c>
      <c r="E6" s="24" t="s">
        <v>78</v>
      </c>
      <c r="F6" s="24" t="s">
        <v>58</v>
      </c>
      <c r="G6" s="24" t="s">
        <v>59</v>
      </c>
      <c r="H6" s="24" t="s">
        <v>60</v>
      </c>
      <c r="I6" s="24" t="s">
        <v>0</v>
      </c>
      <c r="J6" s="24" t="s">
        <v>62</v>
      </c>
      <c r="K6" s="24" t="s">
        <v>0</v>
      </c>
      <c r="L6" s="25" t="s">
        <v>0</v>
      </c>
      <c r="M6" s="24" t="s">
        <v>3</v>
      </c>
      <c r="N6" s="25" t="s">
        <v>4</v>
      </c>
      <c r="O6" s="21"/>
    </row>
    <row r="7" spans="1:15" ht="6.75" customHeight="1" thickBot="1" x14ac:dyDescent="0.3">
      <c r="A7" s="16"/>
      <c r="B7" s="35"/>
      <c r="C7" s="14"/>
      <c r="D7" s="14"/>
      <c r="E7" s="14"/>
      <c r="F7" s="14"/>
      <c r="G7" s="14"/>
      <c r="H7" s="14"/>
      <c r="I7" s="64"/>
      <c r="J7" s="16"/>
      <c r="K7" s="17"/>
      <c r="L7" s="18"/>
      <c r="M7" s="14"/>
      <c r="N7" s="26"/>
    </row>
    <row r="8" spans="1:15" s="6" customFormat="1" ht="13.5" x14ac:dyDescent="0.25">
      <c r="A8" s="3" t="e">
        <f>#REF!</f>
        <v>#REF!</v>
      </c>
      <c r="B8" s="32"/>
      <c r="C8" s="57">
        <v>688</v>
      </c>
      <c r="D8" s="58">
        <v>0</v>
      </c>
      <c r="E8" s="67">
        <v>2012</v>
      </c>
      <c r="F8" s="58">
        <v>0</v>
      </c>
      <c r="G8" s="58">
        <v>0</v>
      </c>
      <c r="H8" s="58">
        <v>0</v>
      </c>
      <c r="I8" s="89">
        <f>SUM(C8:H8)</f>
        <v>2700</v>
      </c>
      <c r="J8" s="57">
        <v>0</v>
      </c>
      <c r="K8" s="58">
        <v>0</v>
      </c>
      <c r="L8" s="90">
        <f>SUM(I8:K8)</f>
        <v>2700</v>
      </c>
      <c r="M8" s="46">
        <f>35000/4</f>
        <v>8750</v>
      </c>
      <c r="N8" s="91">
        <f>L8-M8</f>
        <v>-6050</v>
      </c>
    </row>
    <row r="9" spans="1:15" s="6" customFormat="1" ht="13.5" x14ac:dyDescent="0.25">
      <c r="A9" s="3" t="e">
        <f>#REF!</f>
        <v>#REF!</v>
      </c>
      <c r="B9" s="32"/>
      <c r="C9" s="7">
        <v>-1458</v>
      </c>
      <c r="D9" s="11">
        <v>0</v>
      </c>
      <c r="E9" s="28">
        <v>222</v>
      </c>
      <c r="F9" s="11">
        <v>0</v>
      </c>
      <c r="G9" s="11">
        <v>0</v>
      </c>
      <c r="H9" s="11">
        <v>-50</v>
      </c>
      <c r="I9" s="89">
        <f t="shared" ref="I9:I16" si="0">SUM(C9:H9)</f>
        <v>-1286</v>
      </c>
      <c r="J9" s="7">
        <v>0</v>
      </c>
      <c r="K9" s="11">
        <v>0</v>
      </c>
      <c r="L9" s="90">
        <f t="shared" ref="L9:L15" si="1">SUM(I9:K9)</f>
        <v>-1286</v>
      </c>
      <c r="M9" s="42">
        <f>80000/4</f>
        <v>20000</v>
      </c>
      <c r="N9" s="91">
        <f>L9-M9</f>
        <v>-21286</v>
      </c>
    </row>
    <row r="10" spans="1:15" ht="13.5" x14ac:dyDescent="0.25">
      <c r="A10" s="3" t="e">
        <f>#REF!</f>
        <v>#REF!</v>
      </c>
      <c r="B10" s="5"/>
      <c r="C10" s="7">
        <v>60773</v>
      </c>
      <c r="D10" s="11">
        <v>0</v>
      </c>
      <c r="E10" s="28">
        <v>870</v>
      </c>
      <c r="F10" s="11">
        <v>0</v>
      </c>
      <c r="G10" s="11">
        <v>0</v>
      </c>
      <c r="H10" s="11">
        <v>0</v>
      </c>
      <c r="I10" s="89">
        <f t="shared" si="0"/>
        <v>61643</v>
      </c>
      <c r="J10" s="7">
        <v>0</v>
      </c>
      <c r="K10" s="11">
        <v>0</v>
      </c>
      <c r="L10" s="90">
        <f t="shared" si="1"/>
        <v>61643</v>
      </c>
      <c r="M10" s="42">
        <f>80000/4</f>
        <v>20000</v>
      </c>
      <c r="N10" s="91">
        <f t="shared" ref="N10:N18" si="2">L10-M10</f>
        <v>41643</v>
      </c>
    </row>
    <row r="11" spans="1:15" ht="13.5" x14ac:dyDescent="0.25">
      <c r="A11" s="3" t="e">
        <f>#REF!</f>
        <v>#REF!</v>
      </c>
      <c r="B11" s="5"/>
      <c r="C11" s="7">
        <v>60980</v>
      </c>
      <c r="D11" s="11">
        <v>0</v>
      </c>
      <c r="E11" s="28">
        <v>-502</v>
      </c>
      <c r="F11" s="11">
        <v>0</v>
      </c>
      <c r="G11" s="11">
        <v>0</v>
      </c>
      <c r="H11" s="11">
        <v>0</v>
      </c>
      <c r="I11" s="89">
        <f t="shared" si="0"/>
        <v>60478</v>
      </c>
      <c r="J11" s="7">
        <v>0</v>
      </c>
      <c r="K11" s="11">
        <v>0</v>
      </c>
      <c r="L11" s="90">
        <f t="shared" si="1"/>
        <v>60478</v>
      </c>
      <c r="M11" s="42">
        <f>80000/4</f>
        <v>20000</v>
      </c>
      <c r="N11" s="91">
        <f t="shared" si="2"/>
        <v>40478</v>
      </c>
    </row>
    <row r="12" spans="1:15" ht="13.5" x14ac:dyDescent="0.25">
      <c r="A12" s="3" t="e">
        <f>#REF!</f>
        <v>#REF!</v>
      </c>
      <c r="B12" s="5"/>
      <c r="C12" s="7">
        <v>20505</v>
      </c>
      <c r="D12" s="11">
        <v>0</v>
      </c>
      <c r="E12" s="28">
        <v>0</v>
      </c>
      <c r="F12" s="11">
        <v>0</v>
      </c>
      <c r="G12" s="11">
        <v>0</v>
      </c>
      <c r="H12" s="11">
        <v>0</v>
      </c>
      <c r="I12" s="89">
        <f t="shared" si="0"/>
        <v>20505</v>
      </c>
      <c r="J12" s="7">
        <v>0</v>
      </c>
      <c r="K12" s="11">
        <v>0</v>
      </c>
      <c r="L12" s="90">
        <f t="shared" si="1"/>
        <v>20505</v>
      </c>
      <c r="M12" s="42">
        <f>25000/4</f>
        <v>6250</v>
      </c>
      <c r="N12" s="91">
        <f t="shared" si="2"/>
        <v>14255</v>
      </c>
    </row>
    <row r="13" spans="1:15" ht="13.5" x14ac:dyDescent="0.25">
      <c r="A13" s="3" t="e">
        <f>#REF!</f>
        <v>#REF!</v>
      </c>
      <c r="B13" s="5"/>
      <c r="C13" s="7">
        <v>4743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89">
        <f t="shared" si="0"/>
        <v>4743</v>
      </c>
      <c r="J13" s="7"/>
      <c r="K13" s="11"/>
      <c r="L13" s="90">
        <f t="shared" si="1"/>
        <v>4743</v>
      </c>
      <c r="M13" s="42">
        <v>0</v>
      </c>
      <c r="N13" s="91">
        <f t="shared" si="2"/>
        <v>4743</v>
      </c>
    </row>
    <row r="14" spans="1:15" ht="13.5" x14ac:dyDescent="0.25">
      <c r="A14" s="3" t="e">
        <f>#REF!</f>
        <v>#REF!</v>
      </c>
      <c r="B14" s="5"/>
      <c r="C14" s="7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89">
        <f t="shared" si="0"/>
        <v>0</v>
      </c>
      <c r="J14" s="7"/>
      <c r="K14" s="11"/>
      <c r="L14" s="90">
        <f t="shared" si="1"/>
        <v>0</v>
      </c>
      <c r="M14" s="42">
        <v>0</v>
      </c>
      <c r="N14" s="91">
        <f t="shared" si="2"/>
        <v>0</v>
      </c>
    </row>
    <row r="15" spans="1:15" ht="13.5" x14ac:dyDescent="0.25">
      <c r="A15" s="3" t="e">
        <f>#REF!</f>
        <v>#REF!</v>
      </c>
      <c r="B15" s="5"/>
      <c r="C15" s="7">
        <v>-2640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89">
        <f t="shared" si="0"/>
        <v>-2640</v>
      </c>
      <c r="J15" s="7">
        <v>0</v>
      </c>
      <c r="K15" s="11">
        <v>0</v>
      </c>
      <c r="L15" s="90">
        <f t="shared" si="1"/>
        <v>-2640</v>
      </c>
      <c r="M15" s="42">
        <f>-2050-2950</f>
        <v>-5000</v>
      </c>
      <c r="N15" s="91">
        <f t="shared" si="2"/>
        <v>2360</v>
      </c>
    </row>
    <row r="16" spans="1:15" ht="13.5" x14ac:dyDescent="0.25">
      <c r="A16" s="3" t="e">
        <f>#REF!</f>
        <v>#REF!</v>
      </c>
      <c r="B16" s="5"/>
      <c r="C16" s="7">
        <v>0</v>
      </c>
      <c r="D16" s="11">
        <v>0</v>
      </c>
      <c r="E16" s="11">
        <v>0</v>
      </c>
      <c r="F16" s="11">
        <v>0</v>
      </c>
      <c r="G16" s="11">
        <v>0</v>
      </c>
      <c r="H16" s="11">
        <v>4763</v>
      </c>
      <c r="I16" s="89">
        <f t="shared" si="0"/>
        <v>4763</v>
      </c>
      <c r="J16" s="7">
        <v>0</v>
      </c>
      <c r="K16" s="11">
        <v>0</v>
      </c>
      <c r="L16" s="90">
        <f>SUM(I16:K16)</f>
        <v>4763</v>
      </c>
      <c r="M16" s="42">
        <f>24000/4</f>
        <v>6000</v>
      </c>
      <c r="N16" s="91">
        <f t="shared" si="2"/>
        <v>-1237</v>
      </c>
    </row>
    <row r="17" spans="1:14" ht="13.5" x14ac:dyDescent="0.25">
      <c r="A17" s="3" t="e">
        <f>#REF!</f>
        <v>#REF!</v>
      </c>
      <c r="B17" s="5"/>
      <c r="C17" s="7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89">
        <f>SUM(C17:H17)</f>
        <v>0</v>
      </c>
      <c r="J17" s="7">
        <v>0</v>
      </c>
      <c r="K17" s="11">
        <v>0</v>
      </c>
      <c r="L17" s="90">
        <f>SUM(I17:K17)</f>
        <v>0</v>
      </c>
      <c r="M17" s="42">
        <f>0/4</f>
        <v>0</v>
      </c>
      <c r="N17" s="91">
        <f t="shared" si="2"/>
        <v>0</v>
      </c>
    </row>
    <row r="18" spans="1:14" ht="13.5" x14ac:dyDescent="0.25">
      <c r="A18" s="3" t="e">
        <f>#REF!</f>
        <v>#REF!</v>
      </c>
      <c r="B18" s="5"/>
      <c r="C18" s="7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89">
        <f>SUM(C18:H18)</f>
        <v>0</v>
      </c>
      <c r="J18" s="68">
        <v>0</v>
      </c>
      <c r="K18" s="69">
        <v>0</v>
      </c>
      <c r="L18" s="90">
        <f>SUM(I18:K18)</f>
        <v>0</v>
      </c>
      <c r="M18" s="42">
        <f>0/4</f>
        <v>0</v>
      </c>
      <c r="N18" s="91">
        <f t="shared" si="2"/>
        <v>0</v>
      </c>
    </row>
    <row r="19" spans="1:14" s="13" customFormat="1" ht="13.5" x14ac:dyDescent="0.25">
      <c r="A19" s="38" t="s">
        <v>6</v>
      </c>
      <c r="B19" s="50"/>
      <c r="C19" s="88">
        <f t="shared" ref="C19:N19" si="3">SUM(C8:C18)</f>
        <v>143591</v>
      </c>
      <c r="D19" s="88">
        <f t="shared" si="3"/>
        <v>0</v>
      </c>
      <c r="E19" s="88">
        <f t="shared" si="3"/>
        <v>2602</v>
      </c>
      <c r="F19" s="88">
        <f t="shared" si="3"/>
        <v>0</v>
      </c>
      <c r="G19" s="88">
        <f t="shared" si="3"/>
        <v>0</v>
      </c>
      <c r="H19" s="88">
        <f t="shared" si="3"/>
        <v>4713</v>
      </c>
      <c r="I19" s="88">
        <f t="shared" si="3"/>
        <v>150906</v>
      </c>
      <c r="J19" s="88">
        <f t="shared" si="3"/>
        <v>0</v>
      </c>
      <c r="K19" s="88">
        <f t="shared" si="3"/>
        <v>0</v>
      </c>
      <c r="L19" s="88">
        <f t="shared" si="3"/>
        <v>150906</v>
      </c>
      <c r="M19" s="88">
        <f t="shared" si="3"/>
        <v>76000</v>
      </c>
      <c r="N19" s="88">
        <f t="shared" si="3"/>
        <v>74906</v>
      </c>
    </row>
    <row r="20" spans="1:14" ht="6" customHeight="1" x14ac:dyDescent="0.25">
      <c r="A20" s="3"/>
      <c r="B20" s="5"/>
      <c r="C20" s="7"/>
      <c r="D20" s="11"/>
      <c r="E20" s="11"/>
      <c r="F20" s="11"/>
      <c r="G20" s="11"/>
      <c r="H20" s="11"/>
      <c r="I20" s="7"/>
      <c r="J20" s="7"/>
      <c r="K20" s="11"/>
      <c r="L20" s="27"/>
      <c r="M20" s="42"/>
      <c r="N20" s="31"/>
    </row>
    <row r="21" spans="1:14" ht="13.5" x14ac:dyDescent="0.25">
      <c r="A21" s="3" t="e">
        <f>#REF!</f>
        <v>#REF!</v>
      </c>
      <c r="B21" s="5"/>
      <c r="C21" s="7">
        <v>0</v>
      </c>
      <c r="D21" s="11">
        <v>0</v>
      </c>
      <c r="E21" s="28">
        <v>12710</v>
      </c>
      <c r="F21" s="11">
        <v>0</v>
      </c>
      <c r="G21" s="11">
        <v>0</v>
      </c>
      <c r="H21" s="11">
        <v>0</v>
      </c>
      <c r="I21" s="93">
        <f t="shared" ref="I21:I26" si="4">SUM(C21:H21)</f>
        <v>12710</v>
      </c>
      <c r="J21" s="7">
        <v>0</v>
      </c>
      <c r="K21" s="11">
        <v>0</v>
      </c>
      <c r="L21" s="94">
        <f t="shared" ref="L21:L26" si="5">SUM(I21:K21)</f>
        <v>12710</v>
      </c>
      <c r="M21" s="42">
        <v>12000</v>
      </c>
      <c r="N21" s="95">
        <f t="shared" ref="N21:N26" si="6">L21-M21</f>
        <v>710</v>
      </c>
    </row>
    <row r="22" spans="1:14" ht="13.5" x14ac:dyDescent="0.25">
      <c r="A22" s="3" t="e">
        <f>#REF!</f>
        <v>#REF!</v>
      </c>
      <c r="B22" s="5"/>
      <c r="C22" s="7">
        <v>0</v>
      </c>
      <c r="D22" s="11">
        <v>0</v>
      </c>
      <c r="E22" s="11">
        <v>7000</v>
      </c>
      <c r="F22" s="11">
        <v>0</v>
      </c>
      <c r="G22" s="11">
        <v>-5300</v>
      </c>
      <c r="H22" s="11">
        <v>0</v>
      </c>
      <c r="I22" s="93">
        <f t="shared" si="4"/>
        <v>1700</v>
      </c>
      <c r="J22" s="7">
        <v>0</v>
      </c>
      <c r="K22" s="11">
        <v>0</v>
      </c>
      <c r="L22" s="94">
        <f t="shared" si="5"/>
        <v>1700</v>
      </c>
      <c r="M22" s="42">
        <v>10000</v>
      </c>
      <c r="N22" s="95">
        <f t="shared" si="6"/>
        <v>-8300</v>
      </c>
    </row>
    <row r="23" spans="1:14" ht="13.5" x14ac:dyDescent="0.25">
      <c r="A23" s="3" t="e">
        <f>#REF!</f>
        <v>#REF!</v>
      </c>
      <c r="B23" s="5"/>
      <c r="C23" s="7">
        <v>0</v>
      </c>
      <c r="D23" s="11">
        <v>0</v>
      </c>
      <c r="E23" s="11">
        <v>36360</v>
      </c>
      <c r="F23" s="11">
        <v>536</v>
      </c>
      <c r="G23" s="11">
        <v>0</v>
      </c>
      <c r="H23" s="11">
        <v>-1000</v>
      </c>
      <c r="I23" s="93">
        <f t="shared" si="4"/>
        <v>35896</v>
      </c>
      <c r="J23" s="7">
        <v>0</v>
      </c>
      <c r="K23" s="11">
        <v>0</v>
      </c>
      <c r="L23" s="94">
        <f t="shared" si="5"/>
        <v>35896</v>
      </c>
      <c r="M23" s="42">
        <v>6000</v>
      </c>
      <c r="N23" s="95">
        <f t="shared" si="6"/>
        <v>29896</v>
      </c>
    </row>
    <row r="24" spans="1:14" ht="13.5" x14ac:dyDescent="0.25">
      <c r="A24" s="3" t="e">
        <f>#REF!</f>
        <v>#REF!</v>
      </c>
      <c r="B24" s="5"/>
      <c r="C24" s="7">
        <v>102672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93">
        <f t="shared" si="4"/>
        <v>102672</v>
      </c>
      <c r="J24" s="7">
        <v>0</v>
      </c>
      <c r="K24" s="11">
        <v>0</v>
      </c>
      <c r="L24" s="94">
        <f t="shared" si="5"/>
        <v>102672</v>
      </c>
      <c r="M24" s="42">
        <v>62499</v>
      </c>
      <c r="N24" s="95">
        <f t="shared" si="6"/>
        <v>40173</v>
      </c>
    </row>
    <row r="25" spans="1:14" ht="13.5" x14ac:dyDescent="0.25">
      <c r="A25" s="3" t="e">
        <f>#REF!</f>
        <v>#REF!</v>
      </c>
      <c r="B25" s="5"/>
      <c r="C25" s="7">
        <v>0</v>
      </c>
      <c r="D25" s="11">
        <v>16400</v>
      </c>
      <c r="E25" s="11">
        <v>0</v>
      </c>
      <c r="F25" s="11">
        <v>0</v>
      </c>
      <c r="G25" s="11">
        <v>0</v>
      </c>
      <c r="H25" s="11">
        <v>0</v>
      </c>
      <c r="I25" s="93">
        <f t="shared" si="4"/>
        <v>16400</v>
      </c>
      <c r="J25" s="7">
        <v>0</v>
      </c>
      <c r="K25" s="11">
        <v>0</v>
      </c>
      <c r="L25" s="94">
        <f t="shared" si="5"/>
        <v>16400</v>
      </c>
      <c r="M25" s="42">
        <v>12499</v>
      </c>
      <c r="N25" s="95">
        <f t="shared" si="6"/>
        <v>3901</v>
      </c>
    </row>
    <row r="26" spans="1:14" ht="13.5" x14ac:dyDescent="0.25">
      <c r="A26" s="3" t="e">
        <f>#REF!</f>
        <v>#REF!</v>
      </c>
      <c r="B26" s="5"/>
      <c r="C26" s="7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93">
        <f t="shared" si="4"/>
        <v>0</v>
      </c>
      <c r="J26" s="7">
        <v>0</v>
      </c>
      <c r="K26" s="11">
        <v>0</v>
      </c>
      <c r="L26" s="94">
        <f t="shared" si="5"/>
        <v>0</v>
      </c>
      <c r="M26" s="42">
        <f>0/4</f>
        <v>0</v>
      </c>
      <c r="N26" s="95">
        <f t="shared" si="6"/>
        <v>0</v>
      </c>
    </row>
    <row r="27" spans="1:14" s="13" customFormat="1" ht="14.25" thickBot="1" x14ac:dyDescent="0.3">
      <c r="A27" s="8" t="s">
        <v>7</v>
      </c>
      <c r="B27" s="48"/>
      <c r="C27" s="92">
        <f t="shared" ref="C27:N27" si="7">SUM(C21:C26)</f>
        <v>102672</v>
      </c>
      <c r="D27" s="92">
        <f t="shared" si="7"/>
        <v>16400</v>
      </c>
      <c r="E27" s="92">
        <f t="shared" si="7"/>
        <v>56070</v>
      </c>
      <c r="F27" s="92">
        <f t="shared" si="7"/>
        <v>536</v>
      </c>
      <c r="G27" s="92">
        <f t="shared" si="7"/>
        <v>-5300</v>
      </c>
      <c r="H27" s="92">
        <f t="shared" si="7"/>
        <v>-1000</v>
      </c>
      <c r="I27" s="92">
        <f t="shared" si="7"/>
        <v>169378</v>
      </c>
      <c r="J27" s="92">
        <f t="shared" si="7"/>
        <v>0</v>
      </c>
      <c r="K27" s="92">
        <f t="shared" si="7"/>
        <v>0</v>
      </c>
      <c r="L27" s="92">
        <f t="shared" si="7"/>
        <v>169378</v>
      </c>
      <c r="M27" s="92">
        <f t="shared" si="7"/>
        <v>102998</v>
      </c>
      <c r="N27" s="92">
        <f t="shared" si="7"/>
        <v>66380</v>
      </c>
    </row>
    <row r="28" spans="1:14" ht="9.75" customHeight="1" x14ac:dyDescent="0.25">
      <c r="A28" s="3"/>
      <c r="B28" s="36"/>
      <c r="C28" s="11"/>
      <c r="D28" s="11"/>
      <c r="E28" s="11"/>
      <c r="F28" s="11"/>
      <c r="G28" s="11"/>
      <c r="H28" s="11"/>
      <c r="I28" s="7"/>
      <c r="J28" s="7"/>
      <c r="K28" s="11"/>
      <c r="L28" s="27"/>
      <c r="M28" s="42"/>
      <c r="N28" s="31"/>
    </row>
    <row r="29" spans="1:14" ht="13.5" x14ac:dyDescent="0.25">
      <c r="A29" s="3" t="s">
        <v>26</v>
      </c>
      <c r="B29" s="1"/>
      <c r="C29" s="11">
        <v>-402396</v>
      </c>
      <c r="D29" s="11">
        <v>30799</v>
      </c>
      <c r="E29" s="11">
        <v>0</v>
      </c>
      <c r="F29" s="11">
        <v>0</v>
      </c>
      <c r="G29" s="11">
        <v>0</v>
      </c>
      <c r="H29" s="11">
        <v>0</v>
      </c>
      <c r="I29" s="97">
        <f t="shared" ref="I29:I36" si="8">SUM(C29:H29)</f>
        <v>-371597</v>
      </c>
      <c r="J29" s="11">
        <v>0</v>
      </c>
      <c r="K29" s="11">
        <v>0</v>
      </c>
      <c r="L29" s="98">
        <f t="shared" ref="L29:L36" si="9">SUM(I29:K29)</f>
        <v>-371597</v>
      </c>
      <c r="M29" s="42">
        <v>31500</v>
      </c>
      <c r="N29" s="99">
        <f t="shared" ref="N29:N36" si="10">L29-M29</f>
        <v>-403097</v>
      </c>
    </row>
    <row r="30" spans="1:14" ht="13.5" x14ac:dyDescent="0.25">
      <c r="A30" s="3" t="s">
        <v>84</v>
      </c>
      <c r="B30" s="1"/>
      <c r="C30" s="28">
        <v>35301</v>
      </c>
      <c r="D30" s="28">
        <v>611</v>
      </c>
      <c r="E30" s="11">
        <v>0</v>
      </c>
      <c r="F30" s="11">
        <v>0</v>
      </c>
      <c r="G30" s="11">
        <v>0</v>
      </c>
      <c r="H30" s="11">
        <v>0</v>
      </c>
      <c r="I30" s="97">
        <f t="shared" si="8"/>
        <v>35912</v>
      </c>
      <c r="J30" s="11">
        <v>0</v>
      </c>
      <c r="K30" s="11">
        <v>0</v>
      </c>
      <c r="L30" s="98">
        <f t="shared" si="9"/>
        <v>35912</v>
      </c>
      <c r="M30" s="42">
        <v>19250</v>
      </c>
      <c r="N30" s="99">
        <f t="shared" si="10"/>
        <v>16662</v>
      </c>
    </row>
    <row r="31" spans="1:14" ht="13.5" x14ac:dyDescent="0.25">
      <c r="A31" s="3" t="s">
        <v>28</v>
      </c>
      <c r="B31" s="39"/>
      <c r="C31" s="28">
        <v>13541</v>
      </c>
      <c r="D31" s="28">
        <v>3286</v>
      </c>
      <c r="E31" s="28">
        <v>0</v>
      </c>
      <c r="F31" s="28">
        <v>0</v>
      </c>
      <c r="G31" s="28">
        <v>0</v>
      </c>
      <c r="H31" s="28">
        <v>0</v>
      </c>
      <c r="I31" s="97">
        <f t="shared" si="8"/>
        <v>16827</v>
      </c>
      <c r="J31" s="44">
        <v>0</v>
      </c>
      <c r="K31" s="44">
        <v>0</v>
      </c>
      <c r="L31" s="98">
        <f t="shared" si="9"/>
        <v>16827</v>
      </c>
      <c r="M31" s="42">
        <v>21000</v>
      </c>
      <c r="N31" s="99">
        <f t="shared" si="10"/>
        <v>-4173</v>
      </c>
    </row>
    <row r="32" spans="1:14" ht="13.5" x14ac:dyDescent="0.25">
      <c r="A32" s="3" t="s">
        <v>29</v>
      </c>
      <c r="B32" s="1"/>
      <c r="C32" s="11">
        <v>29202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97">
        <f t="shared" si="8"/>
        <v>29202</v>
      </c>
      <c r="J32" s="11">
        <v>0</v>
      </c>
      <c r="K32" s="11">
        <v>0</v>
      </c>
      <c r="L32" s="98">
        <f t="shared" si="9"/>
        <v>29202</v>
      </c>
      <c r="M32" s="42">
        <v>10000</v>
      </c>
      <c r="N32" s="99">
        <f t="shared" si="10"/>
        <v>19202</v>
      </c>
    </row>
    <row r="33" spans="1:14" ht="13.5" x14ac:dyDescent="0.25">
      <c r="A33" s="3" t="s">
        <v>30</v>
      </c>
      <c r="B33" s="1"/>
      <c r="C33" s="28">
        <v>154859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97">
        <f t="shared" si="8"/>
        <v>154859</v>
      </c>
      <c r="J33" s="28">
        <v>0</v>
      </c>
      <c r="K33" s="28">
        <v>0</v>
      </c>
      <c r="L33" s="98">
        <f t="shared" si="9"/>
        <v>154859</v>
      </c>
      <c r="M33" s="60">
        <v>31250</v>
      </c>
      <c r="N33" s="99">
        <f t="shared" si="10"/>
        <v>123609</v>
      </c>
    </row>
    <row r="34" spans="1:14" ht="13.5" x14ac:dyDescent="0.25">
      <c r="A34" s="3" t="s">
        <v>31</v>
      </c>
      <c r="B34" s="1"/>
      <c r="C34" s="11">
        <v>0</v>
      </c>
      <c r="D34" s="11">
        <v>4983</v>
      </c>
      <c r="E34" s="11">
        <v>0</v>
      </c>
      <c r="F34" s="11">
        <v>0</v>
      </c>
      <c r="G34" s="11">
        <v>0</v>
      </c>
      <c r="H34" s="11">
        <v>0</v>
      </c>
      <c r="I34" s="97">
        <f t="shared" si="8"/>
        <v>4983</v>
      </c>
      <c r="J34" s="11">
        <v>0</v>
      </c>
      <c r="K34" s="11">
        <v>0</v>
      </c>
      <c r="L34" s="98">
        <f t="shared" si="9"/>
        <v>4983</v>
      </c>
      <c r="M34" s="42">
        <v>6250</v>
      </c>
      <c r="N34" s="99">
        <f t="shared" si="10"/>
        <v>-1267</v>
      </c>
    </row>
    <row r="35" spans="1:14" ht="13.5" x14ac:dyDescent="0.25">
      <c r="A35" s="3" t="s">
        <v>32</v>
      </c>
      <c r="B35" s="1"/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97">
        <f t="shared" si="8"/>
        <v>0</v>
      </c>
      <c r="J35" s="11">
        <v>0</v>
      </c>
      <c r="K35" s="11">
        <v>0</v>
      </c>
      <c r="L35" s="98">
        <f t="shared" si="9"/>
        <v>0</v>
      </c>
      <c r="M35" s="42">
        <v>0</v>
      </c>
      <c r="N35" s="99">
        <f t="shared" si="10"/>
        <v>0</v>
      </c>
    </row>
    <row r="36" spans="1:14" ht="13.5" x14ac:dyDescent="0.25">
      <c r="A36" s="3" t="s">
        <v>33</v>
      </c>
      <c r="B36" s="1"/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97">
        <f t="shared" si="8"/>
        <v>0</v>
      </c>
      <c r="J36" s="11">
        <v>0</v>
      </c>
      <c r="K36" s="11">
        <v>0</v>
      </c>
      <c r="L36" s="98">
        <f t="shared" si="9"/>
        <v>0</v>
      </c>
      <c r="M36" s="42">
        <v>0</v>
      </c>
      <c r="N36" s="99">
        <f t="shared" si="10"/>
        <v>0</v>
      </c>
    </row>
    <row r="37" spans="1:14" ht="13.5" x14ac:dyDescent="0.25">
      <c r="A37" s="3" t="s">
        <v>66</v>
      </c>
      <c r="B37" s="1"/>
      <c r="C37" s="11">
        <v>1000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97">
        <f>SUM(C37:H37)</f>
        <v>1000</v>
      </c>
      <c r="J37" s="11">
        <v>0</v>
      </c>
      <c r="K37" s="11">
        <v>0</v>
      </c>
      <c r="L37" s="98">
        <f>SUM(I37:K37)</f>
        <v>1000</v>
      </c>
      <c r="M37" s="42">
        <v>0</v>
      </c>
      <c r="N37" s="99">
        <f>L37-M37</f>
        <v>1000</v>
      </c>
    </row>
    <row r="38" spans="1:14" s="13" customFormat="1" ht="13.5" x14ac:dyDescent="0.25">
      <c r="A38" s="8" t="s">
        <v>8</v>
      </c>
      <c r="B38" s="49"/>
      <c r="C38" s="96">
        <f t="shared" ref="C38:N38" si="11">SUM(C29:C37)</f>
        <v>-168493</v>
      </c>
      <c r="D38" s="96">
        <f t="shared" si="11"/>
        <v>39679</v>
      </c>
      <c r="E38" s="96">
        <f t="shared" si="11"/>
        <v>0</v>
      </c>
      <c r="F38" s="96">
        <f t="shared" si="11"/>
        <v>0</v>
      </c>
      <c r="G38" s="96">
        <f t="shared" si="11"/>
        <v>0</v>
      </c>
      <c r="H38" s="96">
        <f t="shared" si="11"/>
        <v>0</v>
      </c>
      <c r="I38" s="96">
        <f t="shared" si="11"/>
        <v>-128814</v>
      </c>
      <c r="J38" s="96">
        <f t="shared" si="11"/>
        <v>0</v>
      </c>
      <c r="K38" s="96">
        <f t="shared" si="11"/>
        <v>0</v>
      </c>
      <c r="L38" s="96">
        <f t="shared" si="11"/>
        <v>-128814</v>
      </c>
      <c r="M38" s="96">
        <f t="shared" si="11"/>
        <v>119250</v>
      </c>
      <c r="N38" s="96">
        <f t="shared" si="11"/>
        <v>-248064</v>
      </c>
    </row>
    <row r="39" spans="1:14" ht="8.25" customHeight="1" x14ac:dyDescent="0.25">
      <c r="A39" s="3"/>
      <c r="B39" s="5"/>
      <c r="C39" s="7"/>
      <c r="D39" s="11"/>
      <c r="E39" s="11"/>
      <c r="F39" s="11"/>
      <c r="G39" s="11"/>
      <c r="H39" s="11"/>
      <c r="I39" s="40"/>
      <c r="J39" s="7"/>
      <c r="K39" s="11"/>
      <c r="L39" s="27"/>
      <c r="M39" s="42"/>
      <c r="N39" s="31"/>
    </row>
    <row r="40" spans="1:14" ht="13.5" x14ac:dyDescent="0.25">
      <c r="A40" s="3" t="s">
        <v>34</v>
      </c>
      <c r="B40" s="34"/>
      <c r="C40" s="10">
        <v>-38392</v>
      </c>
      <c r="D40" s="28">
        <v>3666</v>
      </c>
      <c r="E40" s="28">
        <v>0</v>
      </c>
      <c r="F40" s="11">
        <v>0</v>
      </c>
      <c r="G40" s="11">
        <v>0</v>
      </c>
      <c r="H40" s="11">
        <v>0</v>
      </c>
      <c r="I40" s="101">
        <f t="shared" ref="I40:I46" si="12">SUM(C40:H40)</f>
        <v>-34726</v>
      </c>
      <c r="J40" s="11">
        <v>0</v>
      </c>
      <c r="K40" s="11">
        <v>0</v>
      </c>
      <c r="L40" s="102">
        <f t="shared" ref="L40:L46" si="13">SUM(I40:K40)</f>
        <v>-34726</v>
      </c>
      <c r="M40" s="42">
        <v>12500</v>
      </c>
      <c r="N40" s="103">
        <f t="shared" ref="N40:N46" si="14">L40-M40</f>
        <v>-47226</v>
      </c>
    </row>
    <row r="41" spans="1:14" ht="13.5" x14ac:dyDescent="0.25">
      <c r="A41" s="3" t="s">
        <v>35</v>
      </c>
      <c r="B41" s="5"/>
      <c r="C41" s="10">
        <v>0</v>
      </c>
      <c r="D41" s="28">
        <v>0</v>
      </c>
      <c r="E41" s="28">
        <v>0</v>
      </c>
      <c r="F41" s="11">
        <v>60</v>
      </c>
      <c r="G41" s="11">
        <v>0</v>
      </c>
      <c r="H41" s="11">
        <v>-1130</v>
      </c>
      <c r="I41" s="101">
        <f t="shared" si="12"/>
        <v>-1070</v>
      </c>
      <c r="J41" s="11">
        <v>0</v>
      </c>
      <c r="K41" s="11">
        <v>0</v>
      </c>
      <c r="L41" s="102">
        <f t="shared" si="13"/>
        <v>-1070</v>
      </c>
      <c r="M41" s="42">
        <v>5000</v>
      </c>
      <c r="N41" s="103">
        <f t="shared" si="14"/>
        <v>-6070</v>
      </c>
    </row>
    <row r="42" spans="1:14" s="29" customFormat="1" ht="13.5" x14ac:dyDescent="0.25">
      <c r="A42" s="3" t="s">
        <v>45</v>
      </c>
      <c r="B42" s="33"/>
      <c r="C42" s="10">
        <v>-7286</v>
      </c>
      <c r="D42" s="28">
        <v>0</v>
      </c>
      <c r="E42" s="28">
        <v>2263</v>
      </c>
      <c r="F42" s="28">
        <v>0</v>
      </c>
      <c r="G42" s="11">
        <v>0</v>
      </c>
      <c r="H42" s="11">
        <v>0</v>
      </c>
      <c r="I42" s="101">
        <f t="shared" si="12"/>
        <v>-5023</v>
      </c>
      <c r="J42" s="44">
        <v>0</v>
      </c>
      <c r="K42" s="44">
        <v>0</v>
      </c>
      <c r="L42" s="102">
        <f t="shared" si="13"/>
        <v>-5023</v>
      </c>
      <c r="M42" s="42">
        <v>38750</v>
      </c>
      <c r="N42" s="103">
        <f t="shared" si="14"/>
        <v>-43773</v>
      </c>
    </row>
    <row r="43" spans="1:14" ht="13.5" x14ac:dyDescent="0.25">
      <c r="A43" s="3" t="s">
        <v>46</v>
      </c>
      <c r="B43" s="5"/>
      <c r="C43" s="7">
        <v>0</v>
      </c>
      <c r="D43" s="11">
        <v>0</v>
      </c>
      <c r="E43" s="11">
        <v>0</v>
      </c>
      <c r="F43" s="28">
        <v>0</v>
      </c>
      <c r="G43" s="11">
        <v>0</v>
      </c>
      <c r="H43" s="11">
        <v>0</v>
      </c>
      <c r="I43" s="101">
        <f t="shared" si="12"/>
        <v>0</v>
      </c>
      <c r="J43" s="11">
        <v>0</v>
      </c>
      <c r="K43" s="11">
        <v>0</v>
      </c>
      <c r="L43" s="102">
        <f t="shared" si="13"/>
        <v>0</v>
      </c>
      <c r="M43" s="42">
        <v>12500</v>
      </c>
      <c r="N43" s="103">
        <f t="shared" si="14"/>
        <v>-12500</v>
      </c>
    </row>
    <row r="44" spans="1:14" ht="13.5" x14ac:dyDescent="0.25">
      <c r="A44" s="3" t="s">
        <v>79</v>
      </c>
      <c r="B44" s="5"/>
      <c r="C44" s="7">
        <v>0</v>
      </c>
      <c r="D44" s="11">
        <v>0</v>
      </c>
      <c r="E44" s="11">
        <v>0</v>
      </c>
      <c r="F44" s="28">
        <v>0</v>
      </c>
      <c r="G44" s="11">
        <v>0</v>
      </c>
      <c r="H44" s="11">
        <v>0</v>
      </c>
      <c r="I44" s="101">
        <f t="shared" si="12"/>
        <v>0</v>
      </c>
      <c r="J44" s="11">
        <v>0</v>
      </c>
      <c r="K44" s="11">
        <v>0</v>
      </c>
      <c r="L44" s="102">
        <f t="shared" si="13"/>
        <v>0</v>
      </c>
      <c r="M44" s="42">
        <v>2500</v>
      </c>
      <c r="N44" s="103">
        <f t="shared" si="14"/>
        <v>-2500</v>
      </c>
    </row>
    <row r="45" spans="1:14" ht="13.5" x14ac:dyDescent="0.25">
      <c r="A45" s="3" t="s">
        <v>37</v>
      </c>
      <c r="B45" s="5"/>
      <c r="C45" s="7">
        <v>0</v>
      </c>
      <c r="D45" s="11">
        <v>0</v>
      </c>
      <c r="E45" s="11">
        <v>0</v>
      </c>
      <c r="F45" s="28">
        <v>0</v>
      </c>
      <c r="G45" s="11">
        <v>0</v>
      </c>
      <c r="H45" s="11">
        <v>0</v>
      </c>
      <c r="I45" s="101">
        <f t="shared" si="12"/>
        <v>0</v>
      </c>
      <c r="J45" s="11">
        <v>0</v>
      </c>
      <c r="K45" s="11">
        <v>0</v>
      </c>
      <c r="L45" s="102">
        <f t="shared" si="13"/>
        <v>0</v>
      </c>
      <c r="M45" s="42">
        <v>0</v>
      </c>
      <c r="N45" s="103">
        <f t="shared" si="14"/>
        <v>0</v>
      </c>
    </row>
    <row r="46" spans="1:14" ht="13.5" x14ac:dyDescent="0.25">
      <c r="A46" s="3" t="s">
        <v>83</v>
      </c>
      <c r="B46" s="5"/>
      <c r="C46" s="7">
        <v>0</v>
      </c>
      <c r="D46" s="11">
        <v>0</v>
      </c>
      <c r="E46" s="11">
        <v>0</v>
      </c>
      <c r="F46" s="28">
        <v>0</v>
      </c>
      <c r="G46" s="11">
        <v>0</v>
      </c>
      <c r="H46" s="11">
        <v>0</v>
      </c>
      <c r="I46" s="101">
        <f t="shared" si="12"/>
        <v>0</v>
      </c>
      <c r="J46" s="11">
        <v>0</v>
      </c>
      <c r="K46" s="11">
        <v>0</v>
      </c>
      <c r="L46" s="102">
        <f t="shared" si="13"/>
        <v>0</v>
      </c>
      <c r="M46" s="42">
        <v>0</v>
      </c>
      <c r="N46" s="103">
        <f t="shared" si="14"/>
        <v>0</v>
      </c>
    </row>
    <row r="47" spans="1:14" s="13" customFormat="1" ht="13.5" x14ac:dyDescent="0.25">
      <c r="A47" s="8" t="s">
        <v>9</v>
      </c>
      <c r="B47" s="48"/>
      <c r="C47" s="100">
        <f t="shared" ref="C47:L47" si="15">SUM(C40:C46)</f>
        <v>-45678</v>
      </c>
      <c r="D47" s="100">
        <f t="shared" si="15"/>
        <v>3666</v>
      </c>
      <c r="E47" s="100">
        <f t="shared" si="15"/>
        <v>2263</v>
      </c>
      <c r="F47" s="100">
        <f t="shared" si="15"/>
        <v>60</v>
      </c>
      <c r="G47" s="100">
        <f t="shared" si="15"/>
        <v>0</v>
      </c>
      <c r="H47" s="100">
        <f t="shared" si="15"/>
        <v>-1130</v>
      </c>
      <c r="I47" s="100">
        <f t="shared" si="15"/>
        <v>-40819</v>
      </c>
      <c r="J47" s="100">
        <f t="shared" si="15"/>
        <v>0</v>
      </c>
      <c r="K47" s="100">
        <f t="shared" si="15"/>
        <v>0</v>
      </c>
      <c r="L47" s="100">
        <f t="shared" si="15"/>
        <v>-40819</v>
      </c>
      <c r="M47" s="100">
        <f>SUM(M40:M45)</f>
        <v>71250</v>
      </c>
      <c r="N47" s="100">
        <f>SUM(N40:N46)</f>
        <v>-112069</v>
      </c>
    </row>
    <row r="48" spans="1:14" ht="7.5" customHeight="1" x14ac:dyDescent="0.25">
      <c r="A48" s="3"/>
      <c r="B48" s="5"/>
      <c r="C48" s="7"/>
      <c r="D48" s="11"/>
      <c r="E48" s="11"/>
      <c r="F48" s="11"/>
      <c r="G48" s="11"/>
      <c r="H48" s="11"/>
      <c r="I48" s="7"/>
      <c r="J48" s="7"/>
      <c r="K48" s="11"/>
      <c r="L48" s="27"/>
      <c r="M48" s="42"/>
      <c r="N48" s="31"/>
    </row>
    <row r="49" spans="1:15" ht="13.5" x14ac:dyDescent="0.25">
      <c r="A49" s="3" t="s">
        <v>53</v>
      </c>
      <c r="B49" s="5"/>
      <c r="C49" s="10">
        <v>0</v>
      </c>
      <c r="D49" s="28">
        <v>0</v>
      </c>
      <c r="E49" s="28">
        <v>0</v>
      </c>
      <c r="F49" s="11">
        <v>0</v>
      </c>
      <c r="G49" s="11">
        <v>244</v>
      </c>
      <c r="H49" s="11">
        <v>0</v>
      </c>
      <c r="I49" s="104">
        <f t="shared" ref="I49:I68" si="16">SUM(C49:H49)</f>
        <v>244</v>
      </c>
      <c r="J49" s="11">
        <v>0</v>
      </c>
      <c r="K49" s="11">
        <v>0</v>
      </c>
      <c r="L49" s="105">
        <f t="shared" ref="L49:L68" si="17">SUM(I49:K49)</f>
        <v>244</v>
      </c>
      <c r="M49" s="42">
        <v>0</v>
      </c>
      <c r="N49" s="106">
        <f t="shared" ref="N49:N68" si="18">L49-M49</f>
        <v>244</v>
      </c>
    </row>
    <row r="50" spans="1:15" ht="13.5" x14ac:dyDescent="0.25">
      <c r="A50" s="3" t="s">
        <v>67</v>
      </c>
      <c r="B50" s="5"/>
      <c r="C50" s="10">
        <v>0</v>
      </c>
      <c r="D50" s="28">
        <v>0</v>
      </c>
      <c r="E50" s="28">
        <v>0</v>
      </c>
      <c r="F50" s="11">
        <v>0</v>
      </c>
      <c r="G50" s="11">
        <v>626</v>
      </c>
      <c r="H50" s="11">
        <v>2250</v>
      </c>
      <c r="I50" s="104">
        <f t="shared" si="16"/>
        <v>2876</v>
      </c>
      <c r="J50" s="11">
        <v>0</v>
      </c>
      <c r="K50" s="11">
        <v>0</v>
      </c>
      <c r="L50" s="105">
        <f t="shared" si="17"/>
        <v>2876</v>
      </c>
      <c r="M50" s="42">
        <v>4334</v>
      </c>
      <c r="N50" s="106">
        <f t="shared" si="18"/>
        <v>-1458</v>
      </c>
    </row>
    <row r="51" spans="1:15" ht="13.5" x14ac:dyDescent="0.25">
      <c r="A51" s="3" t="s">
        <v>68</v>
      </c>
      <c r="B51" s="5"/>
      <c r="C51" s="10">
        <v>0</v>
      </c>
      <c r="D51" s="28">
        <v>0</v>
      </c>
      <c r="E51" s="28">
        <v>0</v>
      </c>
      <c r="F51" s="11">
        <v>-591</v>
      </c>
      <c r="G51" s="11">
        <v>1310</v>
      </c>
      <c r="H51" s="11">
        <v>0</v>
      </c>
      <c r="I51" s="104">
        <f t="shared" si="16"/>
        <v>719</v>
      </c>
      <c r="J51" s="52">
        <v>0</v>
      </c>
      <c r="K51" s="52">
        <v>0</v>
      </c>
      <c r="L51" s="105">
        <f t="shared" si="17"/>
        <v>719</v>
      </c>
      <c r="M51" s="42">
        <v>6181</v>
      </c>
      <c r="N51" s="106">
        <f t="shared" si="18"/>
        <v>-5462</v>
      </c>
    </row>
    <row r="52" spans="1:15" ht="13.5" x14ac:dyDescent="0.25">
      <c r="A52" s="3" t="s">
        <v>69</v>
      </c>
      <c r="B52" s="5"/>
      <c r="C52" s="10">
        <v>0</v>
      </c>
      <c r="D52" s="28">
        <v>0</v>
      </c>
      <c r="E52" s="28">
        <v>0</v>
      </c>
      <c r="F52" s="11">
        <v>0</v>
      </c>
      <c r="G52" s="11">
        <v>0</v>
      </c>
      <c r="H52" s="11">
        <v>250</v>
      </c>
      <c r="I52" s="104">
        <f t="shared" si="16"/>
        <v>250</v>
      </c>
      <c r="J52" s="11">
        <v>0</v>
      </c>
      <c r="K52" s="11">
        <v>0</v>
      </c>
      <c r="L52" s="105">
        <f t="shared" si="17"/>
        <v>250</v>
      </c>
      <c r="M52" s="42">
        <v>2000</v>
      </c>
      <c r="N52" s="106">
        <f t="shared" si="18"/>
        <v>-1750</v>
      </c>
    </row>
    <row r="53" spans="1:15" ht="13.5" x14ac:dyDescent="0.25">
      <c r="A53" s="3" t="s">
        <v>70</v>
      </c>
      <c r="B53" s="5"/>
      <c r="C53" s="10">
        <v>0</v>
      </c>
      <c r="D53" s="28">
        <v>0</v>
      </c>
      <c r="E53" s="28">
        <v>0</v>
      </c>
      <c r="F53" s="11">
        <v>1146</v>
      </c>
      <c r="G53" s="11">
        <v>0</v>
      </c>
      <c r="H53" s="11">
        <v>0</v>
      </c>
      <c r="I53" s="104">
        <f t="shared" si="16"/>
        <v>1146</v>
      </c>
      <c r="J53" s="12">
        <v>0</v>
      </c>
      <c r="K53" s="12">
        <v>0</v>
      </c>
      <c r="L53" s="105">
        <f t="shared" si="17"/>
        <v>1146</v>
      </c>
      <c r="M53" s="61">
        <v>1000</v>
      </c>
      <c r="N53" s="106">
        <f t="shared" si="18"/>
        <v>146</v>
      </c>
    </row>
    <row r="54" spans="1:15" ht="13.5" x14ac:dyDescent="0.25">
      <c r="A54" s="3" t="s">
        <v>71</v>
      </c>
      <c r="B54" s="5"/>
      <c r="C54" s="66">
        <v>24</v>
      </c>
      <c r="D54" s="28">
        <v>0</v>
      </c>
      <c r="E54" s="28">
        <v>0</v>
      </c>
      <c r="F54" s="12">
        <v>0</v>
      </c>
      <c r="G54" s="11">
        <v>0</v>
      </c>
      <c r="H54" s="11">
        <v>0</v>
      </c>
      <c r="I54" s="104">
        <f t="shared" si="16"/>
        <v>24</v>
      </c>
      <c r="J54" s="12">
        <v>0</v>
      </c>
      <c r="K54" s="12">
        <v>0</v>
      </c>
      <c r="L54" s="105">
        <f t="shared" si="17"/>
        <v>24</v>
      </c>
      <c r="M54" s="61">
        <v>500</v>
      </c>
      <c r="N54" s="106">
        <f t="shared" si="18"/>
        <v>-476</v>
      </c>
      <c r="O54" s="54"/>
    </row>
    <row r="55" spans="1:15" ht="13.5" x14ac:dyDescent="0.25">
      <c r="A55" s="3" t="s">
        <v>49</v>
      </c>
      <c r="B55" s="5"/>
      <c r="C55" s="66">
        <v>0</v>
      </c>
      <c r="D55" s="28">
        <v>0</v>
      </c>
      <c r="E55" s="28">
        <v>0</v>
      </c>
      <c r="F55" s="12">
        <v>0</v>
      </c>
      <c r="G55" s="11">
        <v>2400</v>
      </c>
      <c r="H55" s="11">
        <v>0</v>
      </c>
      <c r="I55" s="104">
        <f t="shared" si="16"/>
        <v>2400</v>
      </c>
      <c r="J55" s="12">
        <v>0</v>
      </c>
      <c r="K55" s="12">
        <v>0</v>
      </c>
      <c r="L55" s="105">
        <f t="shared" si="17"/>
        <v>2400</v>
      </c>
      <c r="M55" s="61">
        <v>2909</v>
      </c>
      <c r="N55" s="106">
        <f t="shared" si="18"/>
        <v>-509</v>
      </c>
      <c r="O55" s="14"/>
    </row>
    <row r="56" spans="1:15" ht="13.5" x14ac:dyDescent="0.25">
      <c r="A56" s="3" t="s">
        <v>48</v>
      </c>
      <c r="B56" s="5"/>
      <c r="C56" s="66">
        <v>0</v>
      </c>
      <c r="D56" s="28">
        <v>0</v>
      </c>
      <c r="E56" s="28">
        <v>615</v>
      </c>
      <c r="F56" s="12">
        <v>119</v>
      </c>
      <c r="G56" s="11">
        <v>8358</v>
      </c>
      <c r="H56" s="11">
        <v>0</v>
      </c>
      <c r="I56" s="104">
        <f t="shared" si="16"/>
        <v>9092</v>
      </c>
      <c r="J56" s="12">
        <v>0</v>
      </c>
      <c r="K56" s="12">
        <v>0</v>
      </c>
      <c r="L56" s="105">
        <f t="shared" si="17"/>
        <v>9092</v>
      </c>
      <c r="M56" s="61">
        <v>9445</v>
      </c>
      <c r="N56" s="106">
        <f t="shared" si="18"/>
        <v>-353</v>
      </c>
      <c r="O56" s="14"/>
    </row>
    <row r="57" spans="1:15" ht="13.5" x14ac:dyDescent="0.25">
      <c r="A57" s="3" t="s">
        <v>47</v>
      </c>
      <c r="B57" s="5"/>
      <c r="C57" s="66">
        <v>0</v>
      </c>
      <c r="D57" s="28">
        <v>0</v>
      </c>
      <c r="E57" s="28">
        <v>0</v>
      </c>
      <c r="F57" s="12">
        <v>0</v>
      </c>
      <c r="G57" s="11">
        <v>0</v>
      </c>
      <c r="H57" s="11">
        <v>0</v>
      </c>
      <c r="I57" s="104">
        <f t="shared" si="16"/>
        <v>0</v>
      </c>
      <c r="J57" s="53">
        <v>0</v>
      </c>
      <c r="K57" s="53">
        <v>0</v>
      </c>
      <c r="L57" s="105">
        <f t="shared" si="17"/>
        <v>0</v>
      </c>
      <c r="M57" s="62">
        <f>0/4</f>
        <v>0</v>
      </c>
      <c r="N57" s="106">
        <f t="shared" si="18"/>
        <v>0</v>
      </c>
      <c r="O57" s="14"/>
    </row>
    <row r="58" spans="1:15" ht="13.5" x14ac:dyDescent="0.25">
      <c r="A58" s="3" t="s">
        <v>38</v>
      </c>
      <c r="B58" s="5"/>
      <c r="C58" s="66">
        <v>0</v>
      </c>
      <c r="D58" s="28">
        <v>0</v>
      </c>
      <c r="E58" s="28">
        <v>433</v>
      </c>
      <c r="F58" s="12">
        <v>0</v>
      </c>
      <c r="G58" s="11">
        <v>0</v>
      </c>
      <c r="H58" s="11">
        <v>0</v>
      </c>
      <c r="I58" s="104">
        <f t="shared" si="16"/>
        <v>433</v>
      </c>
      <c r="J58" s="53">
        <v>0</v>
      </c>
      <c r="K58" s="53">
        <v>0</v>
      </c>
      <c r="L58" s="105">
        <f t="shared" si="17"/>
        <v>433</v>
      </c>
      <c r="M58" s="62">
        <v>15000</v>
      </c>
      <c r="N58" s="106">
        <f t="shared" si="18"/>
        <v>-14567</v>
      </c>
      <c r="O58" s="14"/>
    </row>
    <row r="59" spans="1:15" ht="13.5" x14ac:dyDescent="0.25">
      <c r="A59" s="3" t="s">
        <v>39</v>
      </c>
      <c r="B59" s="5"/>
      <c r="C59" s="66">
        <v>0</v>
      </c>
      <c r="D59" s="28">
        <v>0</v>
      </c>
      <c r="E59" s="28">
        <v>0</v>
      </c>
      <c r="F59" s="53">
        <v>-2</v>
      </c>
      <c r="G59" s="11">
        <v>0</v>
      </c>
      <c r="H59" s="11">
        <v>0</v>
      </c>
      <c r="I59" s="104">
        <f t="shared" si="16"/>
        <v>-2</v>
      </c>
      <c r="J59" s="53">
        <v>0</v>
      </c>
      <c r="K59" s="53">
        <v>0</v>
      </c>
      <c r="L59" s="105">
        <f t="shared" si="17"/>
        <v>-2</v>
      </c>
      <c r="M59" s="62">
        <v>20000</v>
      </c>
      <c r="N59" s="106">
        <f t="shared" si="18"/>
        <v>-20002</v>
      </c>
      <c r="O59" s="14"/>
    </row>
    <row r="60" spans="1:15" ht="13.5" x14ac:dyDescent="0.25">
      <c r="A60" s="3" t="s">
        <v>40</v>
      </c>
      <c r="B60" s="5"/>
      <c r="C60" s="66">
        <v>0</v>
      </c>
      <c r="D60" s="28">
        <v>0</v>
      </c>
      <c r="E60" s="28">
        <v>0</v>
      </c>
      <c r="F60" s="53">
        <v>3136</v>
      </c>
      <c r="G60" s="11">
        <v>-3077</v>
      </c>
      <c r="H60" s="11">
        <v>0</v>
      </c>
      <c r="I60" s="104">
        <f t="shared" si="16"/>
        <v>59</v>
      </c>
      <c r="J60" s="53">
        <v>0</v>
      </c>
      <c r="K60" s="53">
        <v>0</v>
      </c>
      <c r="L60" s="105">
        <f t="shared" si="17"/>
        <v>59</v>
      </c>
      <c r="M60" s="62">
        <v>15781</v>
      </c>
      <c r="N60" s="106">
        <f t="shared" si="18"/>
        <v>-15722</v>
      </c>
    </row>
    <row r="61" spans="1:15" ht="13.5" x14ac:dyDescent="0.25">
      <c r="A61" s="3" t="s">
        <v>43</v>
      </c>
      <c r="B61" s="5"/>
      <c r="C61" s="66">
        <v>0</v>
      </c>
      <c r="D61" s="28">
        <v>0</v>
      </c>
      <c r="E61" s="28">
        <v>393</v>
      </c>
      <c r="F61" s="53">
        <f>2822+762</f>
        <v>3584</v>
      </c>
      <c r="G61" s="11">
        <v>2318</v>
      </c>
      <c r="H61" s="11">
        <v>0</v>
      </c>
      <c r="I61" s="104">
        <f t="shared" si="16"/>
        <v>6295</v>
      </c>
      <c r="J61" s="53">
        <v>0</v>
      </c>
      <c r="K61" s="53">
        <v>0</v>
      </c>
      <c r="L61" s="105">
        <f t="shared" si="17"/>
        <v>6295</v>
      </c>
      <c r="M61" s="62">
        <v>7150</v>
      </c>
      <c r="N61" s="106">
        <f t="shared" si="18"/>
        <v>-855</v>
      </c>
    </row>
    <row r="62" spans="1:15" ht="13.5" x14ac:dyDescent="0.25">
      <c r="A62" s="3" t="s">
        <v>82</v>
      </c>
      <c r="B62" s="5"/>
      <c r="C62" s="66">
        <v>0</v>
      </c>
      <c r="D62" s="28">
        <v>0</v>
      </c>
      <c r="E62" s="28">
        <v>0</v>
      </c>
      <c r="F62" s="53">
        <f>8702</f>
        <v>8702</v>
      </c>
      <c r="G62" s="53">
        <f>-603</f>
        <v>-603</v>
      </c>
      <c r="H62" s="11">
        <v>1023</v>
      </c>
      <c r="I62" s="104">
        <f t="shared" si="16"/>
        <v>9122</v>
      </c>
      <c r="J62" s="53">
        <v>0</v>
      </c>
      <c r="K62" s="53">
        <v>0</v>
      </c>
      <c r="L62" s="105">
        <f t="shared" si="17"/>
        <v>9122</v>
      </c>
      <c r="M62" s="62">
        <v>-7900</v>
      </c>
      <c r="N62" s="106">
        <f t="shared" si="18"/>
        <v>17022</v>
      </c>
    </row>
    <row r="63" spans="1:15" ht="13.5" x14ac:dyDescent="0.25">
      <c r="A63" s="3" t="s">
        <v>50</v>
      </c>
      <c r="B63" s="5"/>
      <c r="C63" s="66">
        <v>0</v>
      </c>
      <c r="D63" s="28">
        <v>0</v>
      </c>
      <c r="E63" s="28">
        <v>435200</v>
      </c>
      <c r="F63" s="53">
        <v>0</v>
      </c>
      <c r="G63" s="53">
        <v>0</v>
      </c>
      <c r="H63" s="11">
        <v>-3472</v>
      </c>
      <c r="I63" s="104">
        <f t="shared" si="16"/>
        <v>431728</v>
      </c>
      <c r="J63" s="53">
        <v>0</v>
      </c>
      <c r="K63" s="53">
        <v>0</v>
      </c>
      <c r="L63" s="105">
        <f t="shared" si="17"/>
        <v>431728</v>
      </c>
      <c r="M63" s="62">
        <v>-12065</v>
      </c>
      <c r="N63" s="106">
        <f t="shared" si="18"/>
        <v>443793</v>
      </c>
    </row>
    <row r="64" spans="1:15" ht="13.5" x14ac:dyDescent="0.25">
      <c r="A64" s="3" t="s">
        <v>52</v>
      </c>
      <c r="B64" s="5"/>
      <c r="C64" s="66">
        <v>28255</v>
      </c>
      <c r="D64" s="28">
        <v>0</v>
      </c>
      <c r="E64" s="28">
        <v>0</v>
      </c>
      <c r="F64" s="53">
        <v>0</v>
      </c>
      <c r="G64" s="53">
        <v>0</v>
      </c>
      <c r="H64" s="11">
        <v>0</v>
      </c>
      <c r="I64" s="104">
        <f t="shared" si="16"/>
        <v>28255</v>
      </c>
      <c r="J64" s="53">
        <v>0</v>
      </c>
      <c r="K64" s="53">
        <v>0</v>
      </c>
      <c r="L64" s="105">
        <f t="shared" si="17"/>
        <v>28255</v>
      </c>
      <c r="M64" s="62">
        <v>0</v>
      </c>
      <c r="N64" s="106">
        <f t="shared" si="18"/>
        <v>28255</v>
      </c>
    </row>
    <row r="65" spans="1:15" ht="13.5" x14ac:dyDescent="0.25">
      <c r="A65" s="9" t="s">
        <v>77</v>
      </c>
      <c r="B65" s="5"/>
      <c r="C65" s="66">
        <v>0</v>
      </c>
      <c r="D65" s="28">
        <v>0</v>
      </c>
      <c r="E65" s="28">
        <v>0</v>
      </c>
      <c r="F65" s="53">
        <v>0</v>
      </c>
      <c r="G65" s="53">
        <v>0</v>
      </c>
      <c r="H65" s="11">
        <v>-6600</v>
      </c>
      <c r="I65" s="104">
        <f t="shared" si="16"/>
        <v>-6600</v>
      </c>
      <c r="J65" s="53">
        <v>0</v>
      </c>
      <c r="K65" s="53">
        <v>0</v>
      </c>
      <c r="L65" s="105">
        <f t="shared" si="17"/>
        <v>-6600</v>
      </c>
      <c r="M65" s="62">
        <f>60852+2950</f>
        <v>63802</v>
      </c>
      <c r="N65" s="106">
        <f t="shared" si="18"/>
        <v>-70402</v>
      </c>
    </row>
    <row r="66" spans="1:15" ht="13.5" x14ac:dyDescent="0.25">
      <c r="A66" s="9" t="s">
        <v>75</v>
      </c>
      <c r="B66" s="5"/>
      <c r="C66" s="66">
        <v>0</v>
      </c>
      <c r="D66" s="28">
        <v>0</v>
      </c>
      <c r="E66" s="28">
        <v>0</v>
      </c>
      <c r="F66" s="53">
        <v>0</v>
      </c>
      <c r="G66" s="53">
        <v>0</v>
      </c>
      <c r="H66" s="11">
        <v>0</v>
      </c>
      <c r="I66" s="104">
        <f t="shared" si="16"/>
        <v>0</v>
      </c>
      <c r="J66" s="53">
        <v>0</v>
      </c>
      <c r="K66" s="53">
        <v>0</v>
      </c>
      <c r="L66" s="105">
        <f t="shared" si="17"/>
        <v>0</v>
      </c>
      <c r="M66" s="62">
        <v>0</v>
      </c>
      <c r="N66" s="106">
        <f t="shared" si="18"/>
        <v>0</v>
      </c>
    </row>
    <row r="67" spans="1:15" ht="13.5" x14ac:dyDescent="0.25">
      <c r="A67" s="9" t="s">
        <v>74</v>
      </c>
      <c r="B67" s="5"/>
      <c r="C67" s="63">
        <v>25441</v>
      </c>
      <c r="D67" s="28">
        <v>0</v>
      </c>
      <c r="E67" s="28">
        <v>0</v>
      </c>
      <c r="F67" s="53">
        <v>0</v>
      </c>
      <c r="G67" s="53">
        <v>0</v>
      </c>
      <c r="H67" s="11">
        <v>0</v>
      </c>
      <c r="I67" s="104">
        <f t="shared" si="16"/>
        <v>25441</v>
      </c>
      <c r="J67" s="53">
        <v>0</v>
      </c>
      <c r="K67" s="53">
        <v>0</v>
      </c>
      <c r="L67" s="105">
        <f t="shared" si="17"/>
        <v>25441</v>
      </c>
      <c r="M67" s="62">
        <v>32910</v>
      </c>
      <c r="N67" s="106">
        <f t="shared" si="18"/>
        <v>-7469</v>
      </c>
      <c r="O67" s="53"/>
    </row>
    <row r="68" spans="1:15" ht="13.5" x14ac:dyDescent="0.25">
      <c r="A68" s="9" t="s">
        <v>73</v>
      </c>
      <c r="B68" s="5"/>
      <c r="C68" s="53">
        <v>0</v>
      </c>
      <c r="D68" s="11">
        <v>0</v>
      </c>
      <c r="E68" s="11">
        <v>0</v>
      </c>
      <c r="F68" s="53">
        <v>0</v>
      </c>
      <c r="G68" s="53">
        <v>-17124</v>
      </c>
      <c r="H68" s="11">
        <v>0</v>
      </c>
      <c r="I68" s="104">
        <f t="shared" si="16"/>
        <v>-17124</v>
      </c>
      <c r="J68" s="53">
        <v>0</v>
      </c>
      <c r="K68" s="53">
        <v>0</v>
      </c>
      <c r="L68" s="105">
        <f t="shared" si="17"/>
        <v>-17124</v>
      </c>
      <c r="M68" s="62">
        <f>-52000/4</f>
        <v>-13000</v>
      </c>
      <c r="N68" s="106">
        <f t="shared" si="18"/>
        <v>-4124</v>
      </c>
      <c r="O68" s="53"/>
    </row>
    <row r="69" spans="1:15" ht="6.75" customHeight="1" x14ac:dyDescent="0.25">
      <c r="A69" s="9"/>
      <c r="B69" s="5"/>
      <c r="C69" s="53"/>
      <c r="D69" s="53"/>
      <c r="E69" s="53"/>
      <c r="F69" s="53"/>
      <c r="G69" s="53"/>
      <c r="H69" s="53"/>
      <c r="I69" s="40"/>
      <c r="J69" s="53"/>
      <c r="K69" s="53"/>
      <c r="L69" s="27"/>
      <c r="M69" s="62"/>
      <c r="N69" s="31"/>
      <c r="O69" s="53"/>
    </row>
    <row r="70" spans="1:15" s="13" customFormat="1" ht="14.25" customHeight="1" x14ac:dyDescent="0.25">
      <c r="A70" s="59" t="s">
        <v>76</v>
      </c>
      <c r="B70" s="48"/>
      <c r="C70" s="107">
        <f t="shared" ref="C70:N70" si="19">(SUM(C49:C68))+C47+C38+C27+C19</f>
        <v>85812</v>
      </c>
      <c r="D70" s="107">
        <f t="shared" si="19"/>
        <v>59745</v>
      </c>
      <c r="E70" s="107">
        <f t="shared" si="19"/>
        <v>497576</v>
      </c>
      <c r="F70" s="107">
        <f t="shared" si="19"/>
        <v>16690</v>
      </c>
      <c r="G70" s="107">
        <f t="shared" si="19"/>
        <v>-10848</v>
      </c>
      <c r="H70" s="107">
        <f t="shared" si="19"/>
        <v>-3966</v>
      </c>
      <c r="I70" s="107">
        <f t="shared" si="19"/>
        <v>645009</v>
      </c>
      <c r="J70" s="107">
        <f t="shared" si="19"/>
        <v>0</v>
      </c>
      <c r="K70" s="107">
        <f t="shared" si="19"/>
        <v>0</v>
      </c>
      <c r="L70" s="107">
        <f t="shared" si="19"/>
        <v>645009</v>
      </c>
      <c r="M70" s="107">
        <f t="shared" si="19"/>
        <v>517545</v>
      </c>
      <c r="N70" s="107">
        <f t="shared" si="19"/>
        <v>127464</v>
      </c>
    </row>
    <row r="71" spans="1:15" x14ac:dyDescent="0.25">
      <c r="A71" s="112"/>
      <c r="B71" s="112"/>
      <c r="C71" s="112"/>
      <c r="D71" s="112"/>
      <c r="E71" s="112"/>
      <c r="F71" s="112"/>
      <c r="G71" s="112"/>
      <c r="H71" s="112"/>
      <c r="I71" s="112"/>
      <c r="J71" s="53"/>
      <c r="K71" s="53"/>
      <c r="L71" s="53"/>
      <c r="M71" s="53"/>
      <c r="N71" s="53"/>
    </row>
    <row r="72" spans="1:15" x14ac:dyDescent="0.25"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</row>
    <row r="73" spans="1:15" x14ac:dyDescent="0.25"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</row>
    <row r="74" spans="1:15" x14ac:dyDescent="0.25">
      <c r="C74" s="54"/>
      <c r="D74" s="54"/>
      <c r="E74" s="11"/>
      <c r="F74" s="30"/>
      <c r="G74" s="54"/>
      <c r="H74" s="11"/>
      <c r="I74" s="11"/>
      <c r="J74" s="11"/>
      <c r="K74" s="53"/>
      <c r="L74" s="53"/>
      <c r="M74" s="53"/>
      <c r="N74" s="53"/>
    </row>
    <row r="75" spans="1:15" x14ac:dyDescent="0.25">
      <c r="C75" s="54"/>
      <c r="D75" s="54"/>
      <c r="E75" s="11"/>
      <c r="F75" s="30"/>
      <c r="G75" s="54"/>
      <c r="H75" s="11"/>
      <c r="I75" s="54"/>
      <c r="J75" s="11"/>
      <c r="K75" s="53"/>
      <c r="L75" s="53"/>
      <c r="M75" s="53"/>
      <c r="N75" s="53"/>
    </row>
    <row r="76" spans="1:15" x14ac:dyDescent="0.25">
      <c r="C76" s="54"/>
      <c r="D76" s="54"/>
      <c r="E76" s="11"/>
      <c r="F76" s="30"/>
      <c r="G76" s="11"/>
      <c r="H76" s="11"/>
      <c r="I76" s="54"/>
      <c r="J76" s="11"/>
      <c r="K76" s="53"/>
      <c r="L76" s="53"/>
      <c r="M76" s="53"/>
      <c r="N76" s="53"/>
    </row>
    <row r="77" spans="1:15" x14ac:dyDescent="0.25">
      <c r="C77" s="54"/>
      <c r="D77" s="54"/>
      <c r="E77" s="54"/>
      <c r="F77" s="30"/>
      <c r="G77" s="54"/>
      <c r="H77" s="54"/>
      <c r="I77" s="54"/>
      <c r="J77" s="11"/>
      <c r="K77" s="53"/>
      <c r="L77" s="53"/>
      <c r="M77" s="53"/>
      <c r="N77" s="53"/>
    </row>
    <row r="78" spans="1:15" x14ac:dyDescent="0.25">
      <c r="C78" s="54"/>
      <c r="D78" s="54"/>
      <c r="E78" s="54"/>
      <c r="F78" s="54"/>
      <c r="G78" s="54"/>
      <c r="H78" s="54"/>
      <c r="I78" s="54"/>
      <c r="J78" s="11"/>
      <c r="K78" s="53"/>
      <c r="L78" s="53"/>
      <c r="M78" s="53"/>
      <c r="N78" s="53"/>
    </row>
    <row r="79" spans="1:15" x14ac:dyDescent="0.25">
      <c r="C79" s="54"/>
      <c r="D79" s="54"/>
      <c r="E79" s="54"/>
      <c r="F79" s="54"/>
      <c r="G79" s="54"/>
      <c r="H79" s="54"/>
      <c r="I79" s="54"/>
      <c r="J79" s="55"/>
      <c r="K79" s="53"/>
      <c r="L79" s="53"/>
      <c r="M79" s="53"/>
      <c r="N79" s="53"/>
    </row>
    <row r="80" spans="1:15" x14ac:dyDescent="0.25">
      <c r="C80" s="54"/>
      <c r="D80" s="54"/>
      <c r="E80" s="54"/>
      <c r="F80" s="54"/>
      <c r="G80" s="54"/>
      <c r="H80" s="54"/>
      <c r="I80" s="54"/>
      <c r="J80" s="54"/>
      <c r="K80" s="53"/>
      <c r="L80" s="53"/>
      <c r="M80" s="53"/>
      <c r="N80" s="53"/>
    </row>
    <row r="81" spans="3:16" x14ac:dyDescent="0.25"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</row>
    <row r="82" spans="3:16" x14ac:dyDescent="0.25"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</row>
    <row r="83" spans="3:16" x14ac:dyDescent="0.25"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</row>
    <row r="84" spans="3:16" x14ac:dyDescent="0.25"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</row>
    <row r="85" spans="3:16" x14ac:dyDescent="0.25"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</row>
    <row r="86" spans="3:16" x14ac:dyDescent="0.25"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</row>
    <row r="87" spans="3:16" x14ac:dyDescent="0.25"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</row>
    <row r="88" spans="3:16" x14ac:dyDescent="0.25"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</row>
    <row r="89" spans="3:16" x14ac:dyDescent="0.25"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</row>
    <row r="90" spans="3:16" ht="13.5" x14ac:dyDescent="0.25"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108">
        <f>C90-G90-K90</f>
        <v>0</v>
      </c>
      <c r="P90" s="108">
        <f>D90-H90-L90</f>
        <v>0</v>
      </c>
    </row>
    <row r="91" spans="3:16" x14ac:dyDescent="0.25"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</row>
    <row r="92" spans="3:16" x14ac:dyDescent="0.25"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</row>
    <row r="93" spans="3:16" x14ac:dyDescent="0.25"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</row>
    <row r="94" spans="3:16" x14ac:dyDescent="0.25"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</row>
    <row r="95" spans="3:16" x14ac:dyDescent="0.25"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</row>
    <row r="96" spans="3:16" x14ac:dyDescent="0.25"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</row>
    <row r="97" spans="3:14" x14ac:dyDescent="0.25"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</row>
    <row r="98" spans="3:14" x14ac:dyDescent="0.25"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</row>
    <row r="99" spans="3:14" x14ac:dyDescent="0.25"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</row>
    <row r="100" spans="3:14" x14ac:dyDescent="0.25"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</row>
    <row r="101" spans="3:14" x14ac:dyDescent="0.25"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</row>
    <row r="102" spans="3:14" x14ac:dyDescent="0.25"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</row>
    <row r="103" spans="3:14" x14ac:dyDescent="0.25"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</row>
    <row r="104" spans="3:14" x14ac:dyDescent="0.25"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</row>
    <row r="105" spans="3:14" x14ac:dyDescent="0.25"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</row>
    <row r="106" spans="3:14" x14ac:dyDescent="0.25"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</row>
    <row r="107" spans="3:14" x14ac:dyDescent="0.25"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</row>
    <row r="108" spans="3:14" x14ac:dyDescent="0.25"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</row>
    <row r="109" spans="3:14" x14ac:dyDescent="0.25"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</row>
    <row r="110" spans="3:14" x14ac:dyDescent="0.25"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</row>
    <row r="111" spans="3:14" x14ac:dyDescent="0.25"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</row>
    <row r="112" spans="3:14" x14ac:dyDescent="0.25"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</row>
    <row r="113" spans="3:14" x14ac:dyDescent="0.25"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</row>
    <row r="114" spans="3:14" x14ac:dyDescent="0.25"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</row>
    <row r="115" spans="3:14" x14ac:dyDescent="0.25"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</row>
    <row r="116" spans="3:14" x14ac:dyDescent="0.25"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</row>
    <row r="117" spans="3:14" x14ac:dyDescent="0.25"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</row>
    <row r="118" spans="3:14" x14ac:dyDescent="0.25"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</row>
    <row r="119" spans="3:14" x14ac:dyDescent="0.25"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</row>
    <row r="120" spans="3:14" x14ac:dyDescent="0.25"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</row>
    <row r="121" spans="3:14" x14ac:dyDescent="0.25"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</row>
    <row r="122" spans="3:14" x14ac:dyDescent="0.25"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</row>
    <row r="123" spans="3:14" x14ac:dyDescent="0.25"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</row>
    <row r="124" spans="3:14" x14ac:dyDescent="0.25"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</row>
    <row r="125" spans="3:14" x14ac:dyDescent="0.25"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</row>
    <row r="126" spans="3:14" x14ac:dyDescent="0.25"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</row>
    <row r="127" spans="3:14" x14ac:dyDescent="0.25"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</row>
    <row r="128" spans="3:14" x14ac:dyDescent="0.25"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</row>
    <row r="129" spans="3:14" x14ac:dyDescent="0.25"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</row>
    <row r="130" spans="3:14" x14ac:dyDescent="0.25"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</row>
    <row r="131" spans="3:14" x14ac:dyDescent="0.25"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</row>
    <row r="132" spans="3:14" x14ac:dyDescent="0.25"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</row>
    <row r="133" spans="3:14" x14ac:dyDescent="0.25"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</row>
    <row r="134" spans="3:14" x14ac:dyDescent="0.25"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</row>
    <row r="135" spans="3:14" x14ac:dyDescent="0.25"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</row>
    <row r="136" spans="3:14" x14ac:dyDescent="0.25"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</row>
    <row r="137" spans="3:14" x14ac:dyDescent="0.25"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</row>
    <row r="138" spans="3:14" x14ac:dyDescent="0.25"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</row>
    <row r="139" spans="3:14" x14ac:dyDescent="0.25"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</row>
    <row r="140" spans="3:14" x14ac:dyDescent="0.25"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</row>
    <row r="141" spans="3:14" x14ac:dyDescent="0.25"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</row>
    <row r="142" spans="3:14" x14ac:dyDescent="0.25"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</row>
    <row r="143" spans="3:14" x14ac:dyDescent="0.25"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</row>
    <row r="144" spans="3:14" x14ac:dyDescent="0.25"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</row>
    <row r="145" spans="3:14" x14ac:dyDescent="0.25"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</row>
    <row r="146" spans="3:14" x14ac:dyDescent="0.25"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</row>
    <row r="147" spans="3:14" x14ac:dyDescent="0.25"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</row>
    <row r="148" spans="3:14" x14ac:dyDescent="0.25"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</row>
    <row r="149" spans="3:14" x14ac:dyDescent="0.25"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</row>
    <row r="150" spans="3:14" x14ac:dyDescent="0.25"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</row>
    <row r="151" spans="3:14" x14ac:dyDescent="0.25"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</row>
    <row r="152" spans="3:14" x14ac:dyDescent="0.25"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</row>
    <row r="153" spans="3:14" x14ac:dyDescent="0.25"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</row>
    <row r="154" spans="3:14" x14ac:dyDescent="0.25"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</row>
    <row r="155" spans="3:14" x14ac:dyDescent="0.25"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</row>
    <row r="156" spans="3:14" x14ac:dyDescent="0.25"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</row>
    <row r="157" spans="3:14" x14ac:dyDescent="0.25"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</row>
    <row r="158" spans="3:14" x14ac:dyDescent="0.25"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</row>
    <row r="159" spans="3:14" x14ac:dyDescent="0.25"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</row>
    <row r="160" spans="3:14" x14ac:dyDescent="0.25"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</row>
    <row r="161" spans="3:14" x14ac:dyDescent="0.25"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</row>
    <row r="162" spans="3:14" x14ac:dyDescent="0.25"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</row>
    <row r="163" spans="3:14" x14ac:dyDescent="0.25"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</row>
    <row r="164" spans="3:14" x14ac:dyDescent="0.25"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</row>
    <row r="165" spans="3:14" x14ac:dyDescent="0.25"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</row>
    <row r="166" spans="3:14" x14ac:dyDescent="0.25"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</row>
    <row r="167" spans="3:14" x14ac:dyDescent="0.25"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</row>
    <row r="168" spans="3:14" x14ac:dyDescent="0.25"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</row>
    <row r="169" spans="3:14" x14ac:dyDescent="0.25"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</row>
    <row r="170" spans="3:14" x14ac:dyDescent="0.25"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</row>
    <row r="171" spans="3:14" x14ac:dyDescent="0.25"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</row>
    <row r="172" spans="3:14" x14ac:dyDescent="0.25"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</row>
    <row r="173" spans="3:14" x14ac:dyDescent="0.25"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</row>
    <row r="174" spans="3:14" x14ac:dyDescent="0.25"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</row>
    <row r="175" spans="3:14" x14ac:dyDescent="0.25"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</row>
    <row r="176" spans="3:14" x14ac:dyDescent="0.25"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</row>
    <row r="177" spans="3:14" x14ac:dyDescent="0.25"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</row>
    <row r="178" spans="3:14" x14ac:dyDescent="0.25"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</row>
    <row r="179" spans="3:14" x14ac:dyDescent="0.25"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</row>
    <row r="180" spans="3:14" x14ac:dyDescent="0.25"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</row>
    <row r="181" spans="3:14" x14ac:dyDescent="0.25"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</row>
    <row r="182" spans="3:14" x14ac:dyDescent="0.25"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</row>
    <row r="183" spans="3:14" x14ac:dyDescent="0.25"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</row>
    <row r="184" spans="3:14" x14ac:dyDescent="0.25"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</row>
    <row r="185" spans="3:14" x14ac:dyDescent="0.25"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</row>
    <row r="186" spans="3:14" x14ac:dyDescent="0.25"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</row>
    <row r="187" spans="3:14" x14ac:dyDescent="0.25"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</row>
    <row r="188" spans="3:14" x14ac:dyDescent="0.25"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</row>
    <row r="189" spans="3:14" x14ac:dyDescent="0.25"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</row>
    <row r="190" spans="3:14" x14ac:dyDescent="0.25"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</row>
    <row r="191" spans="3:14" x14ac:dyDescent="0.25"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</row>
    <row r="192" spans="3:14" x14ac:dyDescent="0.25"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</row>
    <row r="193" spans="3:14" x14ac:dyDescent="0.25"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</row>
    <row r="194" spans="3:14" x14ac:dyDescent="0.25"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</row>
    <row r="195" spans="3:14" x14ac:dyDescent="0.25"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</row>
    <row r="196" spans="3:14" x14ac:dyDescent="0.25"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</row>
    <row r="197" spans="3:14" x14ac:dyDescent="0.25"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</row>
    <row r="198" spans="3:14" x14ac:dyDescent="0.25"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</row>
    <row r="199" spans="3:14" x14ac:dyDescent="0.25"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</row>
    <row r="200" spans="3:14" x14ac:dyDescent="0.25"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</row>
    <row r="201" spans="3:14" x14ac:dyDescent="0.25"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</row>
    <row r="202" spans="3:14" x14ac:dyDescent="0.25"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</row>
    <row r="203" spans="3:14" x14ac:dyDescent="0.25"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</row>
    <row r="204" spans="3:14" x14ac:dyDescent="0.25"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</row>
    <row r="205" spans="3:14" x14ac:dyDescent="0.25"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</row>
    <row r="206" spans="3:14" x14ac:dyDescent="0.25"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</row>
    <row r="207" spans="3:14" x14ac:dyDescent="0.25"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</row>
    <row r="208" spans="3:14" x14ac:dyDescent="0.25"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</row>
    <row r="209" spans="3:14" x14ac:dyDescent="0.25"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</row>
    <row r="210" spans="3:14" x14ac:dyDescent="0.25"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</row>
    <row r="211" spans="3:14" x14ac:dyDescent="0.25"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</row>
    <row r="212" spans="3:14" x14ac:dyDescent="0.25"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</row>
    <row r="213" spans="3:14" x14ac:dyDescent="0.25"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</row>
    <row r="214" spans="3:14" x14ac:dyDescent="0.25"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</row>
    <row r="215" spans="3:14" x14ac:dyDescent="0.25"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</row>
    <row r="216" spans="3:14" x14ac:dyDescent="0.25"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</row>
    <row r="217" spans="3:14" x14ac:dyDescent="0.25"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</row>
    <row r="218" spans="3:14" x14ac:dyDescent="0.25"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</row>
    <row r="219" spans="3:14" x14ac:dyDescent="0.25"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</row>
    <row r="220" spans="3:14" x14ac:dyDescent="0.25"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</row>
    <row r="221" spans="3:14" x14ac:dyDescent="0.25"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</row>
    <row r="222" spans="3:14" x14ac:dyDescent="0.25"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</row>
    <row r="223" spans="3:14" x14ac:dyDescent="0.25"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</row>
    <row r="224" spans="3:14" x14ac:dyDescent="0.25"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</row>
    <row r="225" spans="3:14" x14ac:dyDescent="0.25"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</row>
    <row r="226" spans="3:14" x14ac:dyDescent="0.25"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</row>
    <row r="227" spans="3:14" x14ac:dyDescent="0.25"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</row>
    <row r="228" spans="3:14" x14ac:dyDescent="0.25"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</row>
    <row r="229" spans="3:14" x14ac:dyDescent="0.25"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</row>
    <row r="230" spans="3:14" x14ac:dyDescent="0.25"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</row>
    <row r="231" spans="3:14" x14ac:dyDescent="0.25"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</row>
    <row r="232" spans="3:14" x14ac:dyDescent="0.25"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</row>
    <row r="233" spans="3:14" x14ac:dyDescent="0.25"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</row>
    <row r="234" spans="3:14" x14ac:dyDescent="0.25"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</row>
    <row r="235" spans="3:14" x14ac:dyDescent="0.25"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</row>
    <row r="236" spans="3:14" x14ac:dyDescent="0.25"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</row>
    <row r="237" spans="3:14" x14ac:dyDescent="0.25"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</row>
    <row r="238" spans="3:14" x14ac:dyDescent="0.25"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</row>
    <row r="239" spans="3:14" x14ac:dyDescent="0.25"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</row>
    <row r="240" spans="3:14" x14ac:dyDescent="0.25"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</row>
    <row r="241" spans="3:14" x14ac:dyDescent="0.25"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</row>
    <row r="242" spans="3:14" x14ac:dyDescent="0.25"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</row>
    <row r="243" spans="3:14" x14ac:dyDescent="0.25"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</row>
    <row r="244" spans="3:14" x14ac:dyDescent="0.25"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</row>
    <row r="245" spans="3:14" x14ac:dyDescent="0.25"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</row>
    <row r="246" spans="3:14" x14ac:dyDescent="0.25"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</row>
    <row r="247" spans="3:14" x14ac:dyDescent="0.25"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</row>
    <row r="248" spans="3:14" x14ac:dyDescent="0.25"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</row>
    <row r="249" spans="3:14" x14ac:dyDescent="0.25"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</row>
    <row r="250" spans="3:14" x14ac:dyDescent="0.25"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</row>
    <row r="251" spans="3:14" x14ac:dyDescent="0.25"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</row>
    <row r="252" spans="3:14" x14ac:dyDescent="0.25"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</row>
    <row r="253" spans="3:14" x14ac:dyDescent="0.25"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</row>
    <row r="254" spans="3:14" x14ac:dyDescent="0.25"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</row>
    <row r="255" spans="3:14" x14ac:dyDescent="0.25"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</row>
    <row r="256" spans="3:14" x14ac:dyDescent="0.25"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</row>
    <row r="257" spans="3:14" x14ac:dyDescent="0.25"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</row>
    <row r="258" spans="3:14" x14ac:dyDescent="0.25"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</row>
    <row r="259" spans="3:14" x14ac:dyDescent="0.25"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</row>
    <row r="260" spans="3:14" x14ac:dyDescent="0.25"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</row>
    <row r="261" spans="3:14" x14ac:dyDescent="0.25"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</row>
    <row r="262" spans="3:14" x14ac:dyDescent="0.25"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</row>
    <row r="263" spans="3:14" x14ac:dyDescent="0.25"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</row>
    <row r="264" spans="3:14" x14ac:dyDescent="0.25"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</row>
    <row r="265" spans="3:14" x14ac:dyDescent="0.25"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</row>
    <row r="266" spans="3:14" x14ac:dyDescent="0.25"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</row>
    <row r="267" spans="3:14" x14ac:dyDescent="0.25"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</row>
    <row r="268" spans="3:14" x14ac:dyDescent="0.25"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</row>
  </sheetData>
  <mergeCells count="3">
    <mergeCell ref="A1:N1"/>
    <mergeCell ref="A2:N2"/>
    <mergeCell ref="A71:I71"/>
  </mergeCells>
  <phoneticPr fontId="0" type="noConversion"/>
  <printOptions horizontalCentered="1"/>
  <pageMargins left="0" right="0" top="0.25" bottom="0.5" header="0.25" footer="0.25"/>
  <pageSetup scale="76" orientation="portrait" verticalDpi="300" r:id="rId1"/>
  <headerFooter alignWithMargins="0">
    <oddFooter>&amp;L&amp;8&amp;A
&amp;D &amp;T&amp;R&amp;8&amp;F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GM-WklyChnge</vt:lpstr>
      <vt:lpstr>GrossMargin</vt:lpstr>
      <vt:lpstr>'GM-WklyChnge'!Print_Area</vt:lpstr>
      <vt:lpstr>GrossMargin!Print_Area</vt:lpstr>
    </vt:vector>
  </TitlesOfParts>
  <Company>ect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Hardy</dc:creator>
  <cp:lastModifiedBy>wsdou</cp:lastModifiedBy>
  <cp:lastPrinted>2001-05-21T14:55:37Z</cp:lastPrinted>
  <dcterms:created xsi:type="dcterms:W3CDTF">2001-01-02T19:05:14Z</dcterms:created>
  <dcterms:modified xsi:type="dcterms:W3CDTF">2016-01-05T08:57:53Z</dcterms:modified>
</cp:coreProperties>
</file>