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-15" yWindow="-15" windowWidth="7680" windowHeight="8265" tabRatio="602"/>
  </bookViews>
  <sheets>
    <sheet name="Merchant" sheetId="2" r:id="rId1"/>
  </sheets>
  <definedNames>
    <definedName name="_xlnm.Print_Area" localSheetId="0">Merchant!$A$1:$AA$68</definedName>
  </definedNames>
  <calcPr calcId="152511"/>
</workbook>
</file>

<file path=xl/calcChain.xml><?xml version="1.0" encoding="utf-8"?>
<calcChain xmlns="http://schemas.openxmlformats.org/spreadsheetml/2006/main">
  <c r="H6" i="2" l="1"/>
  <c r="I6" i="2" s="1"/>
  <c r="J6" i="2" s="1"/>
  <c r="K6" i="2" s="1"/>
  <c r="L6" i="2" s="1"/>
  <c r="M6" i="2" s="1"/>
  <c r="N6" i="2" s="1"/>
  <c r="O6" i="2" s="1"/>
  <c r="P6" i="2" s="1"/>
  <c r="Q6" i="2" s="1"/>
  <c r="R6" i="2" s="1"/>
  <c r="S6" i="2" s="1"/>
  <c r="T6" i="2" s="1"/>
  <c r="U6" i="2" s="1"/>
  <c r="V6" i="2" s="1"/>
  <c r="W6" i="2" s="1"/>
  <c r="X6" i="2" s="1"/>
  <c r="Y6" i="2" s="1"/>
  <c r="Z6" i="2" s="1"/>
  <c r="AA6" i="2" s="1"/>
  <c r="C11" i="2"/>
  <c r="C12" i="2"/>
  <c r="C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C17" i="2"/>
  <c r="C18" i="2"/>
  <c r="C19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C37" i="2"/>
  <c r="C39" i="2" s="1"/>
  <c r="C38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C42" i="2"/>
  <c r="C43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D46" i="2"/>
  <c r="E76" i="2"/>
  <c r="F76" i="2"/>
  <c r="F77" i="2" s="1"/>
  <c r="G76" i="2"/>
  <c r="G77" i="2" s="1"/>
  <c r="H76" i="2"/>
  <c r="H77" i="2" s="1"/>
  <c r="I76" i="2"/>
  <c r="J76" i="2"/>
  <c r="J77" i="2" s="1"/>
  <c r="K76" i="2"/>
  <c r="K77" i="2" s="1"/>
  <c r="L76" i="2"/>
  <c r="L77" i="2" s="1"/>
  <c r="M76" i="2"/>
  <c r="N76" i="2"/>
  <c r="N77" i="2" s="1"/>
  <c r="O76" i="2"/>
  <c r="O77" i="2" s="1"/>
  <c r="E77" i="2"/>
  <c r="I77" i="2"/>
  <c r="M77" i="2"/>
  <c r="E78" i="2"/>
  <c r="F78" i="2"/>
  <c r="G78" i="2"/>
  <c r="H78" i="2"/>
  <c r="I78" i="2"/>
  <c r="J78" i="2"/>
  <c r="K78" i="2"/>
  <c r="L78" i="2"/>
  <c r="M78" i="2"/>
  <c r="N78" i="2"/>
  <c r="O78" i="2"/>
  <c r="E79" i="2"/>
  <c r="F79" i="2"/>
  <c r="G79" i="2"/>
  <c r="H79" i="2"/>
  <c r="I79" i="2"/>
  <c r="J79" i="2"/>
  <c r="K79" i="2"/>
  <c r="L79" i="2"/>
  <c r="M79" i="2"/>
  <c r="N79" i="2"/>
  <c r="O79" i="2"/>
  <c r="H94" i="2"/>
  <c r="I94" i="2"/>
  <c r="J94" i="2"/>
  <c r="K94" i="2"/>
  <c r="L94" i="2"/>
  <c r="M94" i="2"/>
  <c r="N94" i="2"/>
  <c r="O94" i="2"/>
  <c r="P94" i="2"/>
  <c r="Q94" i="2"/>
  <c r="C14" i="2" l="1"/>
  <c r="C44" i="2"/>
  <c r="D23" i="2"/>
  <c r="F94" i="2"/>
  <c r="C20" i="2"/>
</calcChain>
</file>

<file path=xl/sharedStrings.xml><?xml version="1.0" encoding="utf-8"?>
<sst xmlns="http://schemas.openxmlformats.org/spreadsheetml/2006/main" count="95" uniqueCount="42">
  <si>
    <t>Bellingham</t>
  </si>
  <si>
    <t>Total</t>
  </si>
  <si>
    <t>Sayreville</t>
  </si>
  <si>
    <t>YEAR</t>
  </si>
  <si>
    <t>Tractebel Restructuring Analysis</t>
  </si>
  <si>
    <t>Enron North America</t>
  </si>
  <si>
    <t>Commercial Transactions Group</t>
  </si>
  <si>
    <t>Mid</t>
  </si>
  <si>
    <t>VOM $5.92</t>
  </si>
  <si>
    <t>BID</t>
  </si>
  <si>
    <t>1/1/01-12/31/11</t>
  </si>
  <si>
    <t>10 MW</t>
  </si>
  <si>
    <t>(No Start-up Costs)</t>
  </si>
  <si>
    <t>1/1/12-12/31/16</t>
  </si>
  <si>
    <t>94 MW</t>
  </si>
  <si>
    <t>01/01/17-12/31/17</t>
  </si>
  <si>
    <t>275 MW</t>
  </si>
  <si>
    <t>(12.309 per start)</t>
  </si>
  <si>
    <t>MID</t>
  </si>
  <si>
    <t>NEPOL</t>
  </si>
  <si>
    <t>TETCO M3 + $0.15</t>
  </si>
  <si>
    <t>8 hr blocks Mon - Sun</t>
  </si>
  <si>
    <t>95% Availability - No unit contingency</t>
  </si>
  <si>
    <t>8300 HR</t>
  </si>
  <si>
    <t>Excluding Nov - Mar due to gas constraints</t>
  </si>
  <si>
    <t>Peaker correlation curve</t>
  </si>
  <si>
    <t>No run hours constraints</t>
  </si>
  <si>
    <t>40 MW</t>
  </si>
  <si>
    <t>01/01/12-12/31/17</t>
  </si>
  <si>
    <t>300 MW</t>
  </si>
  <si>
    <t>(13,986 per start)</t>
  </si>
  <si>
    <t>PJM</t>
  </si>
  <si>
    <t>TRANSCO Z6 + $0.30</t>
  </si>
  <si>
    <t>East Hub</t>
  </si>
  <si>
    <t>Average Annual Run Hours</t>
  </si>
  <si>
    <t>Capacity</t>
  </si>
  <si>
    <t>Energy Rev</t>
  </si>
  <si>
    <t>Fuel Exp</t>
  </si>
  <si>
    <t>VOM</t>
  </si>
  <si>
    <t>Total Reve</t>
  </si>
  <si>
    <t>Revunue</t>
  </si>
  <si>
    <t>No Start Up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</si>
</sst>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&quot;$&quot;#,##0.00_);[Red]\(&quot;$&quot;#,##0.00\)"/>
    <numFmt numFmtId="177" formatCode="_(* #,##0.00_);_(* \(#,##0.00\);_(* &quot;-&quot;??_);_(@_)"/>
    <numFmt numFmtId="178" formatCode="_(&quot;$&quot;* #,##0_);_(&quot;$&quot;* \(#,##0\);_(&quot;$&quot;* &quot;-&quot;??_);_(@_)"/>
    <numFmt numFmtId="179" formatCode="0_);\(0\)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77" fontId="1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177" fontId="0" fillId="2" borderId="0" xfId="1" applyFont="1" applyFill="1"/>
    <xf numFmtId="0" fontId="0" fillId="2" borderId="1" xfId="0" applyFill="1" applyBorder="1"/>
    <xf numFmtId="177" fontId="0" fillId="2" borderId="1" xfId="1" applyFont="1" applyFill="1" applyBorder="1"/>
    <xf numFmtId="0" fontId="3" fillId="2" borderId="0" xfId="0" applyFont="1" applyFill="1"/>
    <xf numFmtId="177" fontId="2" fillId="2" borderId="2" xfId="1" applyFont="1" applyFill="1" applyBorder="1"/>
    <xf numFmtId="0" fontId="2" fillId="2" borderId="1" xfId="0" applyNumberFormat="1" applyFont="1" applyFill="1" applyBorder="1" applyAlignment="1">
      <alignment horizontal="right"/>
    </xf>
    <xf numFmtId="10" fontId="0" fillId="2" borderId="0" xfId="0" applyNumberFormat="1" applyFill="1"/>
    <xf numFmtId="0" fontId="2" fillId="0" borderId="0" xfId="0" applyFont="1"/>
    <xf numFmtId="178" fontId="0" fillId="0" borderId="0" xfId="0" applyNumberFormat="1"/>
    <xf numFmtId="0" fontId="0" fillId="0" borderId="0" xfId="0" applyFill="1" applyBorder="1"/>
    <xf numFmtId="0" fontId="3" fillId="0" borderId="0" xfId="0" applyFont="1"/>
    <xf numFmtId="0" fontId="4" fillId="0" borderId="0" xfId="0" applyFont="1" applyAlignment="1">
      <alignment horizontal="right"/>
    </xf>
    <xf numFmtId="179" fontId="4" fillId="0" borderId="0" xfId="0" applyNumberFormat="1" applyFont="1"/>
    <xf numFmtId="37" fontId="0" fillId="0" borderId="0" xfId="0" applyNumberFormat="1"/>
    <xf numFmtId="14" fontId="0" fillId="0" borderId="0" xfId="0" applyNumberFormat="1"/>
    <xf numFmtId="37" fontId="0" fillId="0" borderId="3" xfId="0" applyNumberFormat="1" applyBorder="1"/>
    <xf numFmtId="0" fontId="0" fillId="0" borderId="0" xfId="0" applyAlignment="1">
      <alignment horizontal="right"/>
    </xf>
    <xf numFmtId="37" fontId="0" fillId="0" borderId="0" xfId="0" applyNumberFormat="1" applyBorder="1"/>
    <xf numFmtId="176" fontId="0" fillId="0" borderId="0" xfId="0" applyNumberFormat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0" fontId="0" fillId="3" borderId="0" xfId="0" applyFill="1"/>
    <xf numFmtId="37" fontId="0" fillId="4" borderId="3" xfId="0" applyNumberFormat="1" applyFill="1" applyBorder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32"/>
  <sheetViews>
    <sheetView tabSelected="1" topLeftCell="B67" zoomScale="90" zoomScaleNormal="90" workbookViewId="0">
      <selection activeCell="E73" sqref="E73:U73"/>
    </sheetView>
  </sheetViews>
  <sheetFormatPr defaultRowHeight="12.75" x14ac:dyDescent="0.2"/>
  <cols>
    <col min="1" max="1" width="36.85546875" bestFit="1" customWidth="1" collapsed="1"/>
    <col min="3" max="3" width="11.42578125" customWidth="1"/>
    <col min="4" max="4" width="17" bestFit="1" customWidth="1" collapsed="1"/>
    <col min="7" max="7" width="10.28515625" bestFit="1" customWidth="1" collapsed="1"/>
  </cols>
  <sheetData>
    <row r="1" spans="1:30" s="1" customFormat="1" ht="15.75" x14ac:dyDescent="0.25">
      <c r="A1" s="5" t="s">
        <v>5</v>
      </c>
    </row>
    <row r="2" spans="1:30" s="1" customFormat="1" ht="15.75" x14ac:dyDescent="0.25">
      <c r="A2" s="5" t="s">
        <v>6</v>
      </c>
    </row>
    <row r="3" spans="1:30" s="1" customFormat="1" ht="15.75" x14ac:dyDescent="0.25">
      <c r="A3" s="5" t="s">
        <v>4</v>
      </c>
    </row>
    <row r="4" spans="1:30" s="1" customFormat="1" x14ac:dyDescent="0.2"/>
    <row r="5" spans="1:30" s="1" customFormat="1" x14ac:dyDescent="0.2"/>
    <row r="6" spans="1:30" s="1" customFormat="1" x14ac:dyDescent="0.2">
      <c r="A6" s="6" t="s">
        <v>3</v>
      </c>
      <c r="B6" s="4"/>
      <c r="C6" s="4"/>
      <c r="D6" s="4"/>
      <c r="E6" s="4"/>
      <c r="F6" s="3"/>
      <c r="G6" s="7">
        <v>2001</v>
      </c>
      <c r="H6" s="21">
        <f t="shared" ref="H6:AA6" si="0">+G6+1</f>
        <v>2002</v>
      </c>
      <c r="I6" s="21">
        <f t="shared" si="0"/>
        <v>2003</v>
      </c>
      <c r="J6" s="21">
        <f t="shared" si="0"/>
        <v>2004</v>
      </c>
      <c r="K6" s="21">
        <f t="shared" si="0"/>
        <v>2005</v>
      </c>
      <c r="L6" s="21">
        <f t="shared" si="0"/>
        <v>2006</v>
      </c>
      <c r="M6" s="21">
        <f t="shared" si="0"/>
        <v>2007</v>
      </c>
      <c r="N6" s="21">
        <f t="shared" si="0"/>
        <v>2008</v>
      </c>
      <c r="O6" s="21">
        <f t="shared" si="0"/>
        <v>2009</v>
      </c>
      <c r="P6" s="21">
        <f t="shared" si="0"/>
        <v>2010</v>
      </c>
      <c r="Q6" s="21">
        <f t="shared" si="0"/>
        <v>2011</v>
      </c>
      <c r="R6" s="21">
        <f t="shared" si="0"/>
        <v>2012</v>
      </c>
      <c r="S6" s="21">
        <f t="shared" si="0"/>
        <v>2013</v>
      </c>
      <c r="T6" s="21">
        <f t="shared" si="0"/>
        <v>2014</v>
      </c>
      <c r="U6" s="21">
        <f t="shared" si="0"/>
        <v>2015</v>
      </c>
      <c r="V6" s="21">
        <f t="shared" si="0"/>
        <v>2016</v>
      </c>
      <c r="W6" s="21">
        <f t="shared" si="0"/>
        <v>2017</v>
      </c>
      <c r="X6" s="21">
        <f t="shared" si="0"/>
        <v>2018</v>
      </c>
      <c r="Y6" s="21">
        <f t="shared" si="0"/>
        <v>2019</v>
      </c>
      <c r="Z6" s="21">
        <f t="shared" si="0"/>
        <v>2020</v>
      </c>
      <c r="AA6" s="21">
        <f t="shared" si="0"/>
        <v>2021</v>
      </c>
    </row>
    <row r="7" spans="1:30" s="1" customFormat="1" x14ac:dyDescent="0.2">
      <c r="A7" s="2"/>
      <c r="B7" s="2"/>
      <c r="C7" s="2"/>
      <c r="D7" s="2"/>
      <c r="E7" s="2"/>
    </row>
    <row r="8" spans="1:30" s="1" customForma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  <row r="9" spans="1:30" s="1" customFormat="1" ht="15.75" x14ac:dyDescent="0.25">
      <c r="A9" s="12" t="s">
        <v>0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</row>
    <row r="10" spans="1:30" s="1" customFormat="1" x14ac:dyDescent="0.2">
      <c r="A10" s="9" t="s">
        <v>9</v>
      </c>
      <c r="B10"/>
      <c r="C10" s="13" t="s">
        <v>1</v>
      </c>
      <c r="D10"/>
      <c r="E10" s="14">
        <v>2001</v>
      </c>
      <c r="F10" s="14">
        <v>2002</v>
      </c>
      <c r="G10" s="14">
        <v>2003</v>
      </c>
      <c r="H10" s="14">
        <v>2004</v>
      </c>
      <c r="I10" s="14">
        <v>2005</v>
      </c>
      <c r="J10" s="14">
        <v>2006</v>
      </c>
      <c r="K10" s="14">
        <v>2007</v>
      </c>
      <c r="L10" s="14">
        <v>2008</v>
      </c>
      <c r="M10" s="14">
        <v>2009</v>
      </c>
      <c r="N10" s="14">
        <v>2010</v>
      </c>
      <c r="O10" s="14">
        <v>2011</v>
      </c>
      <c r="P10" s="14">
        <v>2012</v>
      </c>
      <c r="Q10" s="14">
        <v>2013</v>
      </c>
      <c r="R10" s="14">
        <v>2014</v>
      </c>
      <c r="S10" s="14">
        <v>2015</v>
      </c>
      <c r="T10" s="14">
        <v>2016</v>
      </c>
      <c r="U10" s="14">
        <v>2017</v>
      </c>
      <c r="V10"/>
      <c r="W10"/>
      <c r="X10"/>
      <c r="Y10"/>
      <c r="Z10"/>
      <c r="AA10"/>
      <c r="AB10"/>
      <c r="AC10"/>
      <c r="AD10"/>
    </row>
    <row r="11" spans="1:30" s="1" customFormat="1" x14ac:dyDescent="0.2">
      <c r="A11" t="s">
        <v>10</v>
      </c>
      <c r="B11" t="s">
        <v>11</v>
      </c>
      <c r="C11" s="22">
        <f>SUM(E11:U11)</f>
        <v>5474.2440848975748</v>
      </c>
      <c r="D11" t="s">
        <v>12</v>
      </c>
      <c r="E11" s="15">
        <v>649.43335732823277</v>
      </c>
      <c r="F11" s="15">
        <v>553.25323235939754</v>
      </c>
      <c r="G11" s="15">
        <v>474.81204754117556</v>
      </c>
      <c r="H11" s="15">
        <v>450.68758349155195</v>
      </c>
      <c r="I11" s="15">
        <v>455.95978575408759</v>
      </c>
      <c r="J11" s="15">
        <v>459.86096688802996</v>
      </c>
      <c r="K11" s="15">
        <v>469.05863733670276</v>
      </c>
      <c r="L11" s="15">
        <v>474.03450449274311</v>
      </c>
      <c r="M11" s="15">
        <v>493.29591882859478</v>
      </c>
      <c r="N11" s="15">
        <v>491.30766932026467</v>
      </c>
      <c r="O11" s="15">
        <v>502.54038155679427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/>
      <c r="W11"/>
      <c r="X11"/>
      <c r="Y11"/>
      <c r="Z11"/>
      <c r="AA11"/>
      <c r="AB11"/>
      <c r="AC11"/>
      <c r="AD11"/>
    </row>
    <row r="12" spans="1:30" s="1" customFormat="1" x14ac:dyDescent="0.2">
      <c r="A12" s="16" t="s">
        <v>13</v>
      </c>
      <c r="B12" t="s">
        <v>14</v>
      </c>
      <c r="C12" s="22">
        <f>SUM(E12:U12)</f>
        <v>25033.474382131753</v>
      </c>
      <c r="D12" t="s">
        <v>12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4857.3674427826472</v>
      </c>
      <c r="Q12" s="15">
        <v>4927.9650506168937</v>
      </c>
      <c r="R12" s="15">
        <v>4971.9084564859595</v>
      </c>
      <c r="S12" s="15">
        <v>5136.419076084283</v>
      </c>
      <c r="T12" s="15">
        <v>5139.8143561619672</v>
      </c>
      <c r="U12" s="15">
        <v>0</v>
      </c>
      <c r="V12"/>
      <c r="W12"/>
      <c r="X12"/>
      <c r="Y12"/>
      <c r="Z12"/>
      <c r="AA12"/>
      <c r="AB12"/>
      <c r="AC12"/>
      <c r="AD12"/>
    </row>
    <row r="13" spans="1:30" s="1" customFormat="1" x14ac:dyDescent="0.2">
      <c r="A13" t="s">
        <v>15</v>
      </c>
      <c r="B13" t="s">
        <v>16</v>
      </c>
      <c r="C13" s="22">
        <f>SUM(E13:U13)</f>
        <v>13222.188401137297</v>
      </c>
      <c r="D13" t="s">
        <v>17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13222.188401137297</v>
      </c>
      <c r="V13"/>
      <c r="W13"/>
      <c r="X13"/>
      <c r="Y13"/>
      <c r="Z13"/>
      <c r="AA13"/>
      <c r="AB13"/>
      <c r="AC13"/>
      <c r="AD13"/>
    </row>
    <row r="14" spans="1:30" s="1" customFormat="1" ht="13.5" thickBot="1" x14ac:dyDescent="0.25">
      <c r="A14"/>
      <c r="B14"/>
      <c r="C14" s="17">
        <f>+C11+C12+C13</f>
        <v>43729.906868166625</v>
      </c>
      <c r="D14"/>
      <c r="E14" s="23">
        <f>+E13+E12+E11</f>
        <v>649.43335732823277</v>
      </c>
      <c r="F14" s="23">
        <f t="shared" ref="F14:U14" si="1">+F13+F12+F11</f>
        <v>553.25323235939754</v>
      </c>
      <c r="G14" s="23">
        <f t="shared" si="1"/>
        <v>474.81204754117556</v>
      </c>
      <c r="H14" s="23">
        <f t="shared" si="1"/>
        <v>450.68758349155195</v>
      </c>
      <c r="I14" s="23">
        <f t="shared" si="1"/>
        <v>455.95978575408759</v>
      </c>
      <c r="J14" s="23">
        <f t="shared" si="1"/>
        <v>459.86096688802996</v>
      </c>
      <c r="K14" s="23">
        <f t="shared" si="1"/>
        <v>469.05863733670276</v>
      </c>
      <c r="L14" s="23">
        <f t="shared" si="1"/>
        <v>474.03450449274311</v>
      </c>
      <c r="M14" s="23">
        <f t="shared" si="1"/>
        <v>493.29591882859478</v>
      </c>
      <c r="N14" s="23">
        <f t="shared" si="1"/>
        <v>491.30766932026467</v>
      </c>
      <c r="O14" s="23">
        <f t="shared" si="1"/>
        <v>502.54038155679427</v>
      </c>
      <c r="P14" s="23">
        <f t="shared" si="1"/>
        <v>4857.3674427826472</v>
      </c>
      <c r="Q14" s="23">
        <f t="shared" si="1"/>
        <v>4927.9650506168937</v>
      </c>
      <c r="R14" s="23">
        <f t="shared" si="1"/>
        <v>4971.9084564859595</v>
      </c>
      <c r="S14" s="23">
        <f t="shared" si="1"/>
        <v>5136.419076084283</v>
      </c>
      <c r="T14" s="23">
        <f t="shared" si="1"/>
        <v>5139.8143561619672</v>
      </c>
      <c r="U14" s="23">
        <f t="shared" si="1"/>
        <v>13222.188401137297</v>
      </c>
      <c r="V14"/>
      <c r="W14"/>
      <c r="X14"/>
      <c r="Y14"/>
      <c r="Z14"/>
      <c r="AA14"/>
      <c r="AB14"/>
      <c r="AC14"/>
      <c r="AD14"/>
    </row>
    <row r="15" spans="1:30" s="1" customFormat="1" ht="13.5" thickTop="1" x14ac:dyDescent="0.2">
      <c r="A15"/>
      <c r="B15"/>
      <c r="C15" s="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</row>
    <row r="16" spans="1:30" s="1" customFormat="1" x14ac:dyDescent="0.2">
      <c r="A16" s="9" t="s">
        <v>18</v>
      </c>
      <c r="B16"/>
      <c r="C16" s="13" t="s">
        <v>1</v>
      </c>
      <c r="D16"/>
      <c r="E16" s="14">
        <v>2001</v>
      </c>
      <c r="F16" s="14">
        <v>2002</v>
      </c>
      <c r="G16" s="14">
        <v>2003</v>
      </c>
      <c r="H16" s="14">
        <v>2004</v>
      </c>
      <c r="I16" s="14">
        <v>2005</v>
      </c>
      <c r="J16" s="14">
        <v>2006</v>
      </c>
      <c r="K16" s="14">
        <v>2007</v>
      </c>
      <c r="L16" s="14">
        <v>2008</v>
      </c>
      <c r="M16" s="14">
        <v>2009</v>
      </c>
      <c r="N16" s="14">
        <v>2010</v>
      </c>
      <c r="O16" s="14">
        <v>2011</v>
      </c>
      <c r="P16" s="14">
        <v>2012</v>
      </c>
      <c r="Q16" s="14">
        <v>2013</v>
      </c>
      <c r="R16" s="14">
        <v>2014</v>
      </c>
      <c r="S16" s="14">
        <v>2015</v>
      </c>
      <c r="T16" s="14">
        <v>2016</v>
      </c>
      <c r="U16" s="14">
        <v>2017</v>
      </c>
      <c r="V16"/>
      <c r="W16"/>
      <c r="X16"/>
      <c r="Y16"/>
      <c r="Z16"/>
      <c r="AA16"/>
      <c r="AB16"/>
      <c r="AC16"/>
      <c r="AD16"/>
    </row>
    <row r="17" spans="1:30" s="1" customFormat="1" x14ac:dyDescent="0.2">
      <c r="A17" t="s">
        <v>10</v>
      </c>
      <c r="B17" t="s">
        <v>11</v>
      </c>
      <c r="C17" s="24">
        <f>SUM(E17:U17)</f>
        <v>7239.133337859811</v>
      </c>
      <c r="D17" t="s">
        <v>12</v>
      </c>
      <c r="E17" s="15">
        <v>736.052150347669</v>
      </c>
      <c r="F17" s="15">
        <v>664.03176591384181</v>
      </c>
      <c r="G17" s="15">
        <v>624.50856513585188</v>
      </c>
      <c r="H17" s="15">
        <v>604.34376878990793</v>
      </c>
      <c r="I17" s="15">
        <v>613.32054410030344</v>
      </c>
      <c r="J17" s="15">
        <v>643.77345548983089</v>
      </c>
      <c r="K17" s="15">
        <v>654.06207382720754</v>
      </c>
      <c r="L17" s="15">
        <v>657.84753515371438</v>
      </c>
      <c r="M17" s="15">
        <v>674.8416162206662</v>
      </c>
      <c r="N17" s="15">
        <v>679.79047839903524</v>
      </c>
      <c r="O17" s="15">
        <v>686.56138448178331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/>
      <c r="W17"/>
      <c r="X17"/>
      <c r="Y17"/>
      <c r="Z17"/>
      <c r="AA17"/>
      <c r="AB17"/>
      <c r="AC17"/>
      <c r="AD17"/>
    </row>
    <row r="18" spans="1:30" s="1" customFormat="1" x14ac:dyDescent="0.2">
      <c r="A18" s="16" t="s">
        <v>13</v>
      </c>
      <c r="B18" t="s">
        <v>14</v>
      </c>
      <c r="C18" s="24">
        <f>SUM(E18:U18)</f>
        <v>32908.935457164058</v>
      </c>
      <c r="D18" t="s">
        <v>12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6544.5397915673684</v>
      </c>
      <c r="Q18" s="15">
        <v>6567.330404410277</v>
      </c>
      <c r="R18" s="15">
        <v>6548.6143792726152</v>
      </c>
      <c r="S18" s="15">
        <v>6657.119328458396</v>
      </c>
      <c r="T18" s="15">
        <v>6591.3315534554022</v>
      </c>
      <c r="U18" s="15">
        <v>0</v>
      </c>
      <c r="V18"/>
      <c r="W18"/>
      <c r="X18"/>
      <c r="Y18"/>
      <c r="Z18"/>
      <c r="AA18"/>
      <c r="AB18"/>
      <c r="AC18"/>
      <c r="AD18"/>
    </row>
    <row r="19" spans="1:30" s="1" customFormat="1" x14ac:dyDescent="0.2">
      <c r="A19" t="s">
        <v>15</v>
      </c>
      <c r="B19" t="s">
        <v>16</v>
      </c>
      <c r="C19" s="24">
        <f>SUM(E19:U19)</f>
        <v>17469.207877751858</v>
      </c>
      <c r="D19" t="s">
        <v>17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17469.207877751858</v>
      </c>
      <c r="V19"/>
      <c r="W19"/>
      <c r="X19"/>
      <c r="Y19"/>
      <c r="Z19"/>
      <c r="AA19"/>
      <c r="AB19"/>
      <c r="AC19"/>
      <c r="AD19"/>
    </row>
    <row r="20" spans="1:30" s="1" customFormat="1" ht="13.5" thickBot="1" x14ac:dyDescent="0.25">
      <c r="A20"/>
      <c r="B20"/>
      <c r="C20" s="17">
        <f>+C17+C18+C19</f>
        <v>57617.276672775726</v>
      </c>
      <c r="D20"/>
      <c r="E20" s="25">
        <f t="shared" ref="E20:U20" si="2">+E19+E18+E17</f>
        <v>736.052150347669</v>
      </c>
      <c r="F20" s="25">
        <f t="shared" si="2"/>
        <v>664.03176591384181</v>
      </c>
      <c r="G20" s="25">
        <f t="shared" si="2"/>
        <v>624.50856513585188</v>
      </c>
      <c r="H20" s="25">
        <f t="shared" si="2"/>
        <v>604.34376878990793</v>
      </c>
      <c r="I20" s="25">
        <f t="shared" si="2"/>
        <v>613.32054410030344</v>
      </c>
      <c r="J20" s="25">
        <f t="shared" si="2"/>
        <v>643.77345548983089</v>
      </c>
      <c r="K20" s="25">
        <f t="shared" si="2"/>
        <v>654.06207382720754</v>
      </c>
      <c r="L20" s="25">
        <f t="shared" si="2"/>
        <v>657.84753515371438</v>
      </c>
      <c r="M20" s="25">
        <f t="shared" si="2"/>
        <v>674.8416162206662</v>
      </c>
      <c r="N20" s="25">
        <f t="shared" si="2"/>
        <v>679.79047839903524</v>
      </c>
      <c r="O20" s="25">
        <f t="shared" si="2"/>
        <v>686.56138448178331</v>
      </c>
      <c r="P20" s="25">
        <f t="shared" si="2"/>
        <v>6544.5397915673684</v>
      </c>
      <c r="Q20" s="25">
        <f t="shared" si="2"/>
        <v>6567.330404410277</v>
      </c>
      <c r="R20" s="25">
        <f t="shared" si="2"/>
        <v>6548.6143792726152</v>
      </c>
      <c r="S20" s="25">
        <f t="shared" si="2"/>
        <v>6657.119328458396</v>
      </c>
      <c r="T20" s="25">
        <f t="shared" si="2"/>
        <v>6591.3315534554022</v>
      </c>
      <c r="U20" s="25">
        <f t="shared" si="2"/>
        <v>17469.207877751858</v>
      </c>
      <c r="V20"/>
      <c r="W20"/>
      <c r="X20"/>
      <c r="Y20"/>
      <c r="Z20"/>
      <c r="AA20"/>
      <c r="AB20"/>
      <c r="AC20"/>
      <c r="AD20"/>
    </row>
    <row r="21" spans="1:30" s="1" customFormat="1" ht="13.5" thickTop="1" x14ac:dyDescent="0.2">
      <c r="A21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1"/>
      <c r="U21" s="11"/>
      <c r="V21"/>
      <c r="W21"/>
      <c r="X21"/>
      <c r="Y21"/>
      <c r="Z21"/>
      <c r="AA21"/>
      <c r="AB21"/>
      <c r="AC21"/>
      <c r="AD21"/>
    </row>
    <row r="22" spans="1:30" s="1" customFormat="1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</row>
    <row r="23" spans="1:30" s="1" customFormat="1" x14ac:dyDescent="0.2">
      <c r="A23"/>
      <c r="B23"/>
      <c r="C23"/>
      <c r="D23" s="20">
        <f>NPV(0.11,E20:U20)</f>
        <v>14763.435389800425</v>
      </c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</row>
    <row r="24" spans="1:30" s="1" customFormat="1" x14ac:dyDescent="0.2">
      <c r="A24" t="s">
        <v>19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</row>
    <row r="25" spans="1:30" s="1" customFormat="1" x14ac:dyDescent="0.2">
      <c r="A25" t="s">
        <v>20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</row>
    <row r="26" spans="1:30" s="1" customFormat="1" x14ac:dyDescent="0.2">
      <c r="A26" t="s">
        <v>21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</row>
    <row r="27" spans="1:30" s="1" customFormat="1" x14ac:dyDescent="0.2">
      <c r="A27" t="s">
        <v>22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</row>
    <row r="28" spans="1:30" s="1" customFormat="1" x14ac:dyDescent="0.2">
      <c r="A28" t="s">
        <v>23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</row>
    <row r="29" spans="1:30" s="1" customFormat="1" x14ac:dyDescent="0.2">
      <c r="A29" t="s">
        <v>8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</row>
    <row r="30" spans="1:30" s="1" customFormat="1" x14ac:dyDescent="0.2">
      <c r="A30" t="s">
        <v>24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</row>
    <row r="31" spans="1:30" s="1" customFormat="1" x14ac:dyDescent="0.2">
      <c r="A31" t="s">
        <v>25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</row>
    <row r="32" spans="1:30" s="1" customFormat="1" x14ac:dyDescent="0.2">
      <c r="A32" t="s">
        <v>26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</row>
    <row r="33" spans="1:30" s="1" customFormat="1" x14ac:dyDescent="0.2">
      <c r="A33" t="s">
        <v>34</v>
      </c>
      <c r="B33">
        <v>1418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</row>
    <row r="34" spans="1:30" s="1" customFormat="1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</row>
    <row r="35" spans="1:30" s="1" customFormat="1" ht="15.75" x14ac:dyDescent="0.25">
      <c r="A35" s="12" t="s">
        <v>2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</row>
    <row r="36" spans="1:30" s="1" customFormat="1" x14ac:dyDescent="0.2">
      <c r="A36" s="9" t="s">
        <v>9</v>
      </c>
      <c r="B36"/>
      <c r="C36" s="13" t="s">
        <v>1</v>
      </c>
      <c r="D36" s="18"/>
      <c r="E36" s="14">
        <v>2001</v>
      </c>
      <c r="F36" s="14">
        <v>2002</v>
      </c>
      <c r="G36" s="14">
        <v>2003</v>
      </c>
      <c r="H36" s="14">
        <v>2004</v>
      </c>
      <c r="I36" s="14">
        <v>2005</v>
      </c>
      <c r="J36" s="14">
        <v>2006</v>
      </c>
      <c r="K36" s="14">
        <v>2007</v>
      </c>
      <c r="L36" s="14">
        <v>2008</v>
      </c>
      <c r="M36" s="14">
        <v>2009</v>
      </c>
      <c r="N36" s="14">
        <v>2010</v>
      </c>
      <c r="O36" s="14">
        <v>2011</v>
      </c>
      <c r="P36" s="14">
        <v>2012</v>
      </c>
      <c r="Q36" s="14">
        <v>2013</v>
      </c>
      <c r="R36" s="14">
        <v>2014</v>
      </c>
      <c r="S36" s="14">
        <v>2015</v>
      </c>
      <c r="T36" s="14">
        <v>2016</v>
      </c>
      <c r="U36" s="14">
        <v>2017</v>
      </c>
      <c r="V36"/>
      <c r="W36"/>
      <c r="X36"/>
      <c r="Y36"/>
      <c r="Z36"/>
      <c r="AA36"/>
      <c r="AB36"/>
      <c r="AC36"/>
      <c r="AD36"/>
    </row>
    <row r="37" spans="1:30" s="1" customFormat="1" x14ac:dyDescent="0.2">
      <c r="A37" t="s">
        <v>10</v>
      </c>
      <c r="B37" t="s">
        <v>27</v>
      </c>
      <c r="C37" s="26">
        <f>SUM(E37:U37)</f>
        <v>24124.108904316217</v>
      </c>
      <c r="D37" s="15" t="s">
        <v>12</v>
      </c>
      <c r="E37" s="15">
        <v>2295.6305112064383</v>
      </c>
      <c r="F37" s="15">
        <v>2105.2294078914929</v>
      </c>
      <c r="G37" s="15">
        <v>2043.9748367980001</v>
      </c>
      <c r="H37" s="15">
        <v>2026.0292742508832</v>
      </c>
      <c r="I37" s="15">
        <v>2080.7981829019836</v>
      </c>
      <c r="J37" s="15">
        <v>2160.3755752293878</v>
      </c>
      <c r="K37" s="15">
        <v>2195.7139768356787</v>
      </c>
      <c r="L37" s="15">
        <v>2231.7584676505971</v>
      </c>
      <c r="M37" s="15">
        <v>2311.8856417859879</v>
      </c>
      <c r="N37" s="15">
        <v>2323.8847464425007</v>
      </c>
      <c r="O37" s="15">
        <v>2348.828283323267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/>
      <c r="W37"/>
      <c r="X37"/>
      <c r="Y37"/>
      <c r="Z37"/>
      <c r="AA37"/>
      <c r="AB37"/>
      <c r="AC37"/>
      <c r="AD37"/>
    </row>
    <row r="38" spans="1:30" s="1" customFormat="1" x14ac:dyDescent="0.2">
      <c r="A38" s="16" t="s">
        <v>28</v>
      </c>
      <c r="B38" t="s">
        <v>29</v>
      </c>
      <c r="C38" s="26">
        <f>SUM(E38:U38)</f>
        <v>94449.765020031569</v>
      </c>
      <c r="D38" s="15" t="s">
        <v>30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15451.045091922768</v>
      </c>
      <c r="Q38" s="15">
        <v>15568.722409920438</v>
      </c>
      <c r="R38" s="15">
        <v>15547.368330058593</v>
      </c>
      <c r="S38" s="15">
        <v>15966.279856252489</v>
      </c>
      <c r="T38" s="15">
        <v>15894.983784809125</v>
      </c>
      <c r="U38" s="15">
        <v>16021.36554706815</v>
      </c>
      <c r="V38"/>
      <c r="W38"/>
      <c r="X38"/>
      <c r="Y38"/>
      <c r="Z38"/>
      <c r="AA38"/>
      <c r="AB38"/>
      <c r="AC38"/>
      <c r="AD38"/>
    </row>
    <row r="39" spans="1:30" s="1" customFormat="1" ht="13.5" thickBot="1" x14ac:dyDescent="0.25">
      <c r="A39"/>
      <c r="B39"/>
      <c r="C39" s="17">
        <f>+C37+C38</f>
        <v>118573.87392434779</v>
      </c>
      <c r="D39" s="19"/>
      <c r="E39" s="27">
        <f t="shared" ref="E39:U39" si="3">+E37+E38</f>
        <v>2295.6305112064383</v>
      </c>
      <c r="F39" s="27">
        <f t="shared" si="3"/>
        <v>2105.2294078914929</v>
      </c>
      <c r="G39" s="27">
        <f t="shared" si="3"/>
        <v>2043.9748367980001</v>
      </c>
      <c r="H39" s="27">
        <f t="shared" si="3"/>
        <v>2026.0292742508832</v>
      </c>
      <c r="I39" s="27">
        <f t="shared" si="3"/>
        <v>2080.7981829019836</v>
      </c>
      <c r="J39" s="27">
        <f t="shared" si="3"/>
        <v>2160.3755752293878</v>
      </c>
      <c r="K39" s="27">
        <f t="shared" si="3"/>
        <v>2195.7139768356787</v>
      </c>
      <c r="L39" s="27">
        <f t="shared" si="3"/>
        <v>2231.7584676505971</v>
      </c>
      <c r="M39" s="27">
        <f t="shared" si="3"/>
        <v>2311.8856417859879</v>
      </c>
      <c r="N39" s="27">
        <f t="shared" si="3"/>
        <v>2323.8847464425007</v>
      </c>
      <c r="O39" s="27">
        <f t="shared" si="3"/>
        <v>2348.828283323267</v>
      </c>
      <c r="P39" s="27">
        <f t="shared" si="3"/>
        <v>15451.045091922768</v>
      </c>
      <c r="Q39" s="27">
        <f t="shared" si="3"/>
        <v>15568.722409920438</v>
      </c>
      <c r="R39" s="27">
        <f t="shared" si="3"/>
        <v>15547.368330058593</v>
      </c>
      <c r="S39" s="27">
        <f t="shared" si="3"/>
        <v>15966.279856252489</v>
      </c>
      <c r="T39" s="27">
        <f t="shared" si="3"/>
        <v>15894.983784809125</v>
      </c>
      <c r="U39" s="27">
        <f t="shared" si="3"/>
        <v>16021.36554706815</v>
      </c>
      <c r="V39"/>
      <c r="W39"/>
      <c r="X39"/>
      <c r="Y39"/>
      <c r="Z39"/>
      <c r="AA39"/>
      <c r="AB39"/>
      <c r="AC39"/>
      <c r="AD39"/>
    </row>
    <row r="40" spans="1:30" s="1" customFormat="1" ht="13.5" thickTop="1" x14ac:dyDescent="0.2">
      <c r="A40"/>
      <c r="B40"/>
      <c r="C40" s="15"/>
      <c r="D40" s="15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</row>
    <row r="41" spans="1:30" s="1" customFormat="1" x14ac:dyDescent="0.2">
      <c r="A41" s="9" t="s">
        <v>18</v>
      </c>
      <c r="B41"/>
      <c r="C41" s="13" t="s">
        <v>1</v>
      </c>
      <c r="D41" s="18"/>
      <c r="E41" s="14">
        <v>2001</v>
      </c>
      <c r="F41" s="14">
        <v>2002</v>
      </c>
      <c r="G41" s="14">
        <v>2003</v>
      </c>
      <c r="H41" s="14">
        <v>2004</v>
      </c>
      <c r="I41" s="14">
        <v>2005</v>
      </c>
      <c r="J41" s="14">
        <v>2006</v>
      </c>
      <c r="K41" s="14">
        <v>2007</v>
      </c>
      <c r="L41" s="14">
        <v>2008</v>
      </c>
      <c r="M41" s="14">
        <v>2009</v>
      </c>
      <c r="N41" s="14">
        <v>2010</v>
      </c>
      <c r="O41" s="14">
        <v>2011</v>
      </c>
      <c r="P41" s="14">
        <v>2012</v>
      </c>
      <c r="Q41" s="14">
        <v>2013</v>
      </c>
      <c r="R41" s="14">
        <v>2014</v>
      </c>
      <c r="S41" s="14">
        <v>2015</v>
      </c>
      <c r="T41" s="14">
        <v>2016</v>
      </c>
      <c r="U41" s="14">
        <v>2017</v>
      </c>
      <c r="V41"/>
      <c r="W41"/>
      <c r="X41"/>
      <c r="Y41"/>
      <c r="Z41"/>
      <c r="AA41"/>
      <c r="AB41"/>
      <c r="AC41"/>
      <c r="AD41"/>
    </row>
    <row r="42" spans="1:30" s="1" customFormat="1" x14ac:dyDescent="0.2">
      <c r="A42" t="s">
        <v>10</v>
      </c>
      <c r="B42" t="s">
        <v>27</v>
      </c>
      <c r="C42" s="28">
        <f>SUM(E42:U42)</f>
        <v>29748.576075743862</v>
      </c>
      <c r="D42" t="s">
        <v>12</v>
      </c>
      <c r="E42" s="15">
        <v>2543.4421881964795</v>
      </c>
      <c r="F42" s="15">
        <v>2427.0525890378876</v>
      </c>
      <c r="G42" s="15">
        <v>2422.2327241441953</v>
      </c>
      <c r="H42" s="15">
        <v>2443.1172877487206</v>
      </c>
      <c r="I42" s="15">
        <v>2527.2965743531176</v>
      </c>
      <c r="J42" s="15">
        <v>2705.9289864174712</v>
      </c>
      <c r="K42" s="15">
        <v>2821.7151741773901</v>
      </c>
      <c r="L42" s="15">
        <v>2872.7270159678606</v>
      </c>
      <c r="M42" s="15">
        <v>2964.7634605219641</v>
      </c>
      <c r="N42" s="15">
        <v>3004.9846099457209</v>
      </c>
      <c r="O42" s="15">
        <v>3015.3154652330545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/>
      <c r="W42"/>
      <c r="X42"/>
      <c r="Y42"/>
      <c r="Z42"/>
      <c r="AA42"/>
      <c r="AB42"/>
      <c r="AC42"/>
      <c r="AD42"/>
    </row>
    <row r="43" spans="1:30" s="1" customFormat="1" x14ac:dyDescent="0.2">
      <c r="A43" s="16" t="s">
        <v>28</v>
      </c>
      <c r="B43" t="s">
        <v>29</v>
      </c>
      <c r="C43" s="28">
        <f>SUM(E43:U43)</f>
        <v>121174.92933628004</v>
      </c>
      <c r="D43" t="s">
        <v>30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20278.583448167043</v>
      </c>
      <c r="Q43" s="15">
        <v>20231.594449314605</v>
      </c>
      <c r="R43" s="15">
        <v>20064.72572973022</v>
      </c>
      <c r="S43" s="15">
        <v>20354.978254486396</v>
      </c>
      <c r="T43" s="15">
        <v>20133.805406542218</v>
      </c>
      <c r="U43" s="15">
        <v>20111.242048039556</v>
      </c>
      <c r="V43"/>
      <c r="W43"/>
      <c r="X43"/>
      <c r="Y43"/>
      <c r="Z43"/>
      <c r="AA43"/>
      <c r="AB43"/>
      <c r="AC43"/>
      <c r="AD43"/>
    </row>
    <row r="44" spans="1:30" s="1" customFormat="1" ht="13.5" thickBot="1" x14ac:dyDescent="0.25">
      <c r="A44"/>
      <c r="B44"/>
      <c r="C44" s="17">
        <f>+C42+C43</f>
        <v>150923.50541202389</v>
      </c>
      <c r="D44"/>
      <c r="E44" s="29">
        <f>+E43+E42</f>
        <v>2543.4421881964795</v>
      </c>
      <c r="F44" s="29">
        <f t="shared" ref="F44:U44" si="4">+F43+F42</f>
        <v>2427.0525890378876</v>
      </c>
      <c r="G44" s="29">
        <f t="shared" si="4"/>
        <v>2422.2327241441953</v>
      </c>
      <c r="H44" s="29">
        <f t="shared" si="4"/>
        <v>2443.1172877487206</v>
      </c>
      <c r="I44" s="29">
        <f t="shared" si="4"/>
        <v>2527.2965743531176</v>
      </c>
      <c r="J44" s="29">
        <f t="shared" si="4"/>
        <v>2705.9289864174712</v>
      </c>
      <c r="K44" s="29">
        <f t="shared" si="4"/>
        <v>2821.7151741773901</v>
      </c>
      <c r="L44" s="29">
        <f t="shared" si="4"/>
        <v>2872.7270159678606</v>
      </c>
      <c r="M44" s="29">
        <f t="shared" si="4"/>
        <v>2964.7634605219641</v>
      </c>
      <c r="N44" s="29">
        <f t="shared" si="4"/>
        <v>3004.9846099457209</v>
      </c>
      <c r="O44" s="29">
        <f t="shared" si="4"/>
        <v>3015.3154652330545</v>
      </c>
      <c r="P44" s="29">
        <f t="shared" si="4"/>
        <v>20278.583448167043</v>
      </c>
      <c r="Q44" s="29">
        <f t="shared" si="4"/>
        <v>20231.594449314605</v>
      </c>
      <c r="R44" s="29">
        <f t="shared" si="4"/>
        <v>20064.72572973022</v>
      </c>
      <c r="S44" s="29">
        <f t="shared" si="4"/>
        <v>20354.978254486396</v>
      </c>
      <c r="T44" s="29">
        <f t="shared" si="4"/>
        <v>20133.805406542218</v>
      </c>
      <c r="U44" s="29">
        <f t="shared" si="4"/>
        <v>20111.242048039556</v>
      </c>
      <c r="V44"/>
      <c r="W44"/>
      <c r="X44"/>
      <c r="Y44"/>
      <c r="Z44"/>
      <c r="AA44"/>
      <c r="AB44"/>
      <c r="AC44"/>
      <c r="AD44"/>
    </row>
    <row r="45" spans="1:30" s="1" customFormat="1" ht="13.5" thickTop="1" x14ac:dyDescent="0.2">
      <c r="A45"/>
      <c r="B45"/>
      <c r="C45" s="15"/>
      <c r="D45" s="1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</row>
    <row r="46" spans="1:30" s="1" customFormat="1" x14ac:dyDescent="0.2">
      <c r="A46"/>
      <c r="B46"/>
      <c r="C46"/>
      <c r="D46" s="20">
        <f>NPV(0.11,E43:U43)</f>
        <v>27118.123644140229</v>
      </c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</row>
    <row r="47" spans="1:30" s="1" customFormat="1" x14ac:dyDescent="0.2">
      <c r="A47" t="s">
        <v>31</v>
      </c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1" customFormat="1" x14ac:dyDescent="0.2">
      <c r="A48" t="s">
        <v>32</v>
      </c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</row>
    <row r="49" spans="1:30" s="1" customFormat="1" x14ac:dyDescent="0.2">
      <c r="A49" t="s">
        <v>21</v>
      </c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1" customFormat="1" x14ac:dyDescent="0.2">
      <c r="A50" t="s">
        <v>22</v>
      </c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</row>
    <row r="51" spans="1:30" s="1" customFormat="1" x14ac:dyDescent="0.2">
      <c r="A51" t="s">
        <v>23</v>
      </c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1" customFormat="1" x14ac:dyDescent="0.2">
      <c r="A52" t="s">
        <v>8</v>
      </c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</row>
    <row r="53" spans="1:30" s="1" customFormat="1" x14ac:dyDescent="0.2">
      <c r="A53" t="s">
        <v>25</v>
      </c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1" customFormat="1" x14ac:dyDescent="0.2">
      <c r="A54" t="s">
        <v>26</v>
      </c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</row>
    <row r="55" spans="1:30" s="1" customFormat="1" x14ac:dyDescent="0.2">
      <c r="A55" t="s">
        <v>34</v>
      </c>
      <c r="B55">
        <v>1745</v>
      </c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</row>
    <row r="56" spans="1:30" s="1" customFormat="1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</row>
    <row r="57" spans="1:30" s="1" customFormat="1" x14ac:dyDescent="0.2">
      <c r="A57"/>
      <c r="B57"/>
      <c r="C57"/>
      <c r="D57"/>
      <c r="E57"/>
      <c r="F57"/>
      <c r="G57"/>
      <c r="H57"/>
      <c r="I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</row>
    <row r="58" spans="1:30" s="1" customFormat="1" x14ac:dyDescent="0.2">
      <c r="A58"/>
      <c r="B58"/>
      <c r="C58"/>
      <c r="D58"/>
      <c r="E58"/>
      <c r="F58"/>
      <c r="G58"/>
      <c r="H58"/>
      <c r="I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</row>
    <row r="59" spans="1:30" s="1" customFormat="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</row>
    <row r="60" spans="1:30" s="1" customFormat="1" ht="15.75" x14ac:dyDescent="0.25">
      <c r="A60" s="12" t="s">
        <v>2</v>
      </c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</row>
    <row r="61" spans="1:30" s="1" customFormat="1" x14ac:dyDescent="0.2">
      <c r="A61" s="9" t="s">
        <v>9</v>
      </c>
      <c r="B61"/>
      <c r="C61" s="13" t="s">
        <v>1</v>
      </c>
      <c r="D61" s="18"/>
      <c r="E61" s="14">
        <v>2001</v>
      </c>
      <c r="F61" s="14">
        <v>2002</v>
      </c>
      <c r="G61" s="14">
        <v>2003</v>
      </c>
      <c r="H61" s="14">
        <v>2004</v>
      </c>
      <c r="I61" s="14">
        <v>2005</v>
      </c>
      <c r="J61" s="14">
        <v>2006</v>
      </c>
      <c r="K61" s="14">
        <v>2007</v>
      </c>
      <c r="L61" s="14">
        <v>2008</v>
      </c>
      <c r="M61" s="14">
        <v>2009</v>
      </c>
      <c r="N61" s="14">
        <v>2010</v>
      </c>
      <c r="O61" s="14">
        <v>2011</v>
      </c>
      <c r="P61" s="14">
        <v>2012</v>
      </c>
      <c r="Q61" s="14">
        <v>2013</v>
      </c>
      <c r="R61" s="14">
        <v>2014</v>
      </c>
      <c r="S61" s="14">
        <v>2015</v>
      </c>
      <c r="T61" s="14">
        <v>2016</v>
      </c>
      <c r="U61" s="14">
        <v>2017</v>
      </c>
      <c r="V61"/>
      <c r="W61"/>
      <c r="X61"/>
      <c r="Y61"/>
      <c r="Z61"/>
      <c r="AA61"/>
      <c r="AB61"/>
      <c r="AC61"/>
      <c r="AD61"/>
    </row>
    <row r="62" spans="1:30" s="1" customFormat="1" x14ac:dyDescent="0.2">
      <c r="A62" t="s">
        <v>10</v>
      </c>
      <c r="B62" t="s">
        <v>27</v>
      </c>
      <c r="C62" s="19">
        <v>20068958.145243552</v>
      </c>
      <c r="D62" t="s">
        <v>35</v>
      </c>
      <c r="E62" s="19">
        <v>1782292.8226353189</v>
      </c>
      <c r="F62" s="19">
        <v>1713819.3581773364</v>
      </c>
      <c r="G62" s="19">
        <v>1667802.0621053374</v>
      </c>
      <c r="H62" s="19">
        <v>1647322.5505751148</v>
      </c>
      <c r="I62" s="19">
        <v>1700681.6919514418</v>
      </c>
      <c r="J62" s="19">
        <v>1776047.5853292274</v>
      </c>
      <c r="K62" s="19">
        <v>1833977.262279351</v>
      </c>
      <c r="L62" s="19">
        <v>1886606.7193266535</v>
      </c>
      <c r="M62" s="19">
        <v>1991663.7963991046</v>
      </c>
      <c r="N62" s="19">
        <v>2015622.8581920022</v>
      </c>
      <c r="O62" s="19">
        <v>2053121.4382726667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/>
      <c r="W62"/>
      <c r="X62"/>
      <c r="Y62"/>
      <c r="Z62"/>
      <c r="AA62"/>
      <c r="AB62"/>
      <c r="AC62"/>
      <c r="AD62"/>
    </row>
    <row r="63" spans="1:30" s="1" customFormat="1" x14ac:dyDescent="0.2">
      <c r="A63" s="16"/>
      <c r="B63"/>
      <c r="C63" s="15">
        <v>27135380.905600004</v>
      </c>
      <c r="D63" t="s">
        <v>36</v>
      </c>
      <c r="E63" s="19">
        <v>1840963.8688000003</v>
      </c>
      <c r="F63" s="19">
        <v>2136766.5088</v>
      </c>
      <c r="G63" s="19">
        <v>2232389.0096000005</v>
      </c>
      <c r="H63" s="19">
        <v>2201247.6752000004</v>
      </c>
      <c r="I63" s="19">
        <v>2419051.7280000001</v>
      </c>
      <c r="J63" s="19">
        <v>2615777.5759999999</v>
      </c>
      <c r="K63" s="19">
        <v>2681313.3184000007</v>
      </c>
      <c r="L63" s="19">
        <v>2723827.9920000001</v>
      </c>
      <c r="M63" s="19">
        <v>2763604.3552000006</v>
      </c>
      <c r="N63" s="19">
        <v>2739001.8480000002</v>
      </c>
      <c r="O63" s="19">
        <v>2781437.0256000003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/>
      <c r="W63"/>
      <c r="X63"/>
      <c r="Y63"/>
      <c r="Z63"/>
      <c r="AA63"/>
      <c r="AB63"/>
      <c r="AC63"/>
      <c r="AD63"/>
    </row>
    <row r="64" spans="1:30" s="1" customFormat="1" x14ac:dyDescent="0.2">
      <c r="A64"/>
      <c r="B64"/>
      <c r="C64" s="15">
        <v>22369828.265600003</v>
      </c>
      <c r="D64" t="s">
        <v>37</v>
      </c>
      <c r="E64" s="19">
        <v>1558414.1088000003</v>
      </c>
      <c r="F64" s="19">
        <v>1775030.8288</v>
      </c>
      <c r="G64" s="19">
        <v>1832860.0496000003</v>
      </c>
      <c r="H64" s="19">
        <v>1801718.7152000002</v>
      </c>
      <c r="I64" s="19">
        <v>1979929.808</v>
      </c>
      <c r="J64" s="19">
        <v>2142461.7360000005</v>
      </c>
      <c r="K64" s="19">
        <v>2198999.0784</v>
      </c>
      <c r="L64" s="19">
        <v>2237914.392</v>
      </c>
      <c r="M64" s="19">
        <v>2275891.0752000003</v>
      </c>
      <c r="N64" s="19">
        <v>2262086.6480000005</v>
      </c>
      <c r="O64" s="19">
        <v>2304521.8256000001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/>
      <c r="W64"/>
      <c r="X64"/>
      <c r="Y64"/>
      <c r="Z64"/>
      <c r="AA64"/>
      <c r="AB64"/>
      <c r="AC64"/>
      <c r="AD64"/>
    </row>
    <row r="65" spans="1:30" s="1" customFormat="1" x14ac:dyDescent="0.2">
      <c r="A65"/>
      <c r="B65"/>
      <c r="C65" s="15">
        <v>4765552.6399999997</v>
      </c>
      <c r="D65" t="s">
        <v>38</v>
      </c>
      <c r="E65" s="19">
        <v>282549.76000000001</v>
      </c>
      <c r="F65" s="19">
        <v>361735.67999999999</v>
      </c>
      <c r="G65" s="19">
        <v>399528.96000000002</v>
      </c>
      <c r="H65" s="19">
        <v>399528.96000000002</v>
      </c>
      <c r="I65" s="19">
        <v>439121.91999999998</v>
      </c>
      <c r="J65" s="19">
        <v>473315.84000000003</v>
      </c>
      <c r="K65" s="19">
        <v>482314.23999999999</v>
      </c>
      <c r="L65" s="19">
        <v>485913.59999999998</v>
      </c>
      <c r="M65" s="19">
        <v>487713.28000000003</v>
      </c>
      <c r="N65" s="19">
        <v>476915.20000000001</v>
      </c>
      <c r="O65" s="19">
        <v>476915.20000000001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/>
      <c r="W65"/>
      <c r="X65"/>
      <c r="Y65"/>
      <c r="Z65"/>
      <c r="AA65"/>
      <c r="AB65"/>
      <c r="AC65"/>
      <c r="AD65"/>
    </row>
    <row r="66" spans="1:30" s="1" customFormat="1" ht="13.5" thickBot="1" x14ac:dyDescent="0.25">
      <c r="A66"/>
      <c r="B66"/>
      <c r="C66" s="17">
        <v>20068958.145243555</v>
      </c>
      <c r="D66" s="15" t="s">
        <v>1</v>
      </c>
      <c r="E66" s="35">
        <v>1782292.8226353191</v>
      </c>
      <c r="F66" s="35">
        <v>1713819.3581773364</v>
      </c>
      <c r="G66" s="35">
        <v>1667802.0621053374</v>
      </c>
      <c r="H66" s="35">
        <v>1647322.550575115</v>
      </c>
      <c r="I66" s="35">
        <v>1700681.6919514416</v>
      </c>
      <c r="J66" s="35">
        <v>1776047.5853292269</v>
      </c>
      <c r="K66" s="35">
        <v>1833977.2622793515</v>
      </c>
      <c r="L66" s="35">
        <v>1886606.7193266531</v>
      </c>
      <c r="M66" s="35">
        <v>1991663.7963991051</v>
      </c>
      <c r="N66" s="35">
        <v>2015622.8581920022</v>
      </c>
      <c r="O66" s="35">
        <v>2053121.4382726674</v>
      </c>
      <c r="P66" s="35">
        <v>0</v>
      </c>
      <c r="Q66" s="35">
        <v>0</v>
      </c>
      <c r="R66" s="35">
        <v>0</v>
      </c>
      <c r="S66" s="35">
        <v>0</v>
      </c>
      <c r="T66" s="35">
        <v>0</v>
      </c>
      <c r="U66" s="35">
        <v>0</v>
      </c>
      <c r="V66"/>
      <c r="W66"/>
      <c r="X66"/>
      <c r="Y66"/>
      <c r="Z66"/>
      <c r="AA66"/>
      <c r="AB66"/>
      <c r="AC66"/>
      <c r="AD66"/>
    </row>
    <row r="67" spans="1:30" s="1" customFormat="1" ht="13.5" thickTop="1" x14ac:dyDescent="0.2">
      <c r="A67"/>
      <c r="B67"/>
      <c r="C67" s="15"/>
      <c r="D67" s="15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/>
      <c r="W67"/>
      <c r="X67"/>
      <c r="Y67"/>
      <c r="Z67"/>
      <c r="AA67"/>
      <c r="AB67"/>
      <c r="AC67"/>
      <c r="AD67"/>
    </row>
    <row r="68" spans="1:30" s="1" customFormat="1" x14ac:dyDescent="0.2">
      <c r="A68" s="9" t="s">
        <v>7</v>
      </c>
      <c r="B68"/>
      <c r="C68" s="13" t="s">
        <v>1</v>
      </c>
      <c r="D68" s="18"/>
      <c r="E68" s="14">
        <v>2001</v>
      </c>
      <c r="F68" s="14">
        <v>2002</v>
      </c>
      <c r="G68" s="14">
        <v>2003</v>
      </c>
      <c r="H68" s="14">
        <v>2004</v>
      </c>
      <c r="I68" s="14">
        <v>2005</v>
      </c>
      <c r="J68" s="14">
        <v>2006</v>
      </c>
      <c r="K68" s="14">
        <v>2007</v>
      </c>
      <c r="L68" s="14">
        <v>2008</v>
      </c>
      <c r="M68" s="14">
        <v>2009</v>
      </c>
      <c r="N68" s="14">
        <v>2010</v>
      </c>
      <c r="O68" s="14">
        <v>2011</v>
      </c>
      <c r="P68" s="14">
        <v>2012</v>
      </c>
      <c r="Q68" s="14">
        <v>2013</v>
      </c>
      <c r="R68" s="14">
        <v>2014</v>
      </c>
      <c r="S68" s="14">
        <v>2015</v>
      </c>
      <c r="T68" s="14">
        <v>2016</v>
      </c>
      <c r="U68" s="14">
        <v>2017</v>
      </c>
      <c r="V68"/>
      <c r="W68"/>
      <c r="X68"/>
      <c r="Y68"/>
      <c r="Z68"/>
      <c r="AA68"/>
      <c r="AB68"/>
      <c r="AC68"/>
      <c r="AD68"/>
    </row>
    <row r="69" spans="1:30" s="1" customFormat="1" x14ac:dyDescent="0.2">
      <c r="A69" t="s">
        <v>10</v>
      </c>
      <c r="B69" t="s">
        <v>27</v>
      </c>
      <c r="C69" s="19">
        <v>22748339.870100964</v>
      </c>
      <c r="D69" t="s">
        <v>35</v>
      </c>
      <c r="E69" s="19">
        <v>1909425.7501837148</v>
      </c>
      <c r="F69" s="19">
        <v>1888500.5160190882</v>
      </c>
      <c r="G69" s="19">
        <v>1862059.045966733</v>
      </c>
      <c r="H69" s="19">
        <v>1858104.038589437</v>
      </c>
      <c r="I69" s="19">
        <v>1927273.9810833256</v>
      </c>
      <c r="J69" s="19">
        <v>2014409.2482411184</v>
      </c>
      <c r="K69" s="19">
        <v>2110506.266782782</v>
      </c>
      <c r="L69" s="19">
        <v>2175645.7391145523</v>
      </c>
      <c r="M69" s="19">
        <v>2297998.621473047</v>
      </c>
      <c r="N69" s="19">
        <v>2333686.9652601909</v>
      </c>
      <c r="O69" s="19">
        <v>2370729.6973869693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/>
      <c r="W69"/>
      <c r="X69"/>
      <c r="Y69"/>
      <c r="Z69"/>
      <c r="AA69"/>
      <c r="AB69"/>
      <c r="AC69"/>
      <c r="AD69"/>
    </row>
    <row r="70" spans="1:30" s="1" customFormat="1" x14ac:dyDescent="0.2">
      <c r="A70" s="16"/>
      <c r="B70"/>
      <c r="C70" s="15">
        <v>30506708.529600002</v>
      </c>
      <c r="D70" t="s">
        <v>36</v>
      </c>
      <c r="E70" s="19">
        <v>2097564.6448000004</v>
      </c>
      <c r="F70" s="19">
        <v>2365889.6368</v>
      </c>
      <c r="G70" s="19">
        <v>2383071.4736000001</v>
      </c>
      <c r="H70" s="19">
        <v>2769713.0832000007</v>
      </c>
      <c r="I70" s="19">
        <v>2764699.4848000002</v>
      </c>
      <c r="J70" s="19">
        <v>2753480.0608000006</v>
      </c>
      <c r="K70" s="19">
        <v>2988345.9920000006</v>
      </c>
      <c r="L70" s="19">
        <v>3054161.1712000007</v>
      </c>
      <c r="M70" s="19">
        <v>3087374.0528000002</v>
      </c>
      <c r="N70" s="19">
        <v>3097414.4736000006</v>
      </c>
      <c r="O70" s="19">
        <v>3144994.4560000002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/>
      <c r="W70"/>
      <c r="X70"/>
      <c r="Y70"/>
      <c r="Z70"/>
      <c r="AA70"/>
      <c r="AB70"/>
      <c r="AC70"/>
      <c r="AD70"/>
    </row>
    <row r="71" spans="1:30" s="1" customFormat="1" x14ac:dyDescent="0.2">
      <c r="A71"/>
      <c r="B71"/>
      <c r="C71" s="15">
        <v>25145461.809600003</v>
      </c>
      <c r="D71" t="s">
        <v>37</v>
      </c>
      <c r="E71" s="19">
        <v>1775421.9248000004</v>
      </c>
      <c r="F71" s="19">
        <v>1964560.9968000003</v>
      </c>
      <c r="G71" s="19">
        <v>1956547.3136000002</v>
      </c>
      <c r="H71" s="19">
        <v>2267602.3632000005</v>
      </c>
      <c r="I71" s="19">
        <v>2262588.7648</v>
      </c>
      <c r="J71" s="19">
        <v>2254968.7008000002</v>
      </c>
      <c r="K71" s="19">
        <v>2450241.6720000007</v>
      </c>
      <c r="L71" s="19">
        <v>2508858.1312000002</v>
      </c>
      <c r="M71" s="19">
        <v>2542071.0128000001</v>
      </c>
      <c r="N71" s="19">
        <v>2557510.4736000001</v>
      </c>
      <c r="O71" s="19">
        <v>2605090.4560000002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/>
      <c r="W71"/>
      <c r="X71"/>
      <c r="Y71"/>
      <c r="Z71"/>
      <c r="AA71"/>
      <c r="AB71"/>
      <c r="AC71"/>
      <c r="AD71"/>
    </row>
    <row r="72" spans="1:30" s="1" customFormat="1" x14ac:dyDescent="0.2">
      <c r="A72"/>
      <c r="B72"/>
      <c r="C72" s="15">
        <v>5361246.72</v>
      </c>
      <c r="D72" t="s">
        <v>38</v>
      </c>
      <c r="E72" s="19">
        <v>322142.71999999997</v>
      </c>
      <c r="F72" s="19">
        <v>401328.64000000001</v>
      </c>
      <c r="G72" s="19">
        <v>426524.15999999997</v>
      </c>
      <c r="H72" s="19">
        <v>502110.71999999997</v>
      </c>
      <c r="I72" s="19">
        <v>502110.71999999997</v>
      </c>
      <c r="J72" s="19">
        <v>498511.35999999999</v>
      </c>
      <c r="K72" s="19">
        <v>538104.31999999995</v>
      </c>
      <c r="L72" s="19">
        <v>545303.04000000004</v>
      </c>
      <c r="M72" s="19">
        <v>545303.04000000004</v>
      </c>
      <c r="N72" s="19">
        <v>539904</v>
      </c>
      <c r="O72" s="19">
        <v>539904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/>
      <c r="W72"/>
      <c r="X72"/>
      <c r="Y72"/>
      <c r="Z72"/>
      <c r="AA72"/>
      <c r="AB72"/>
      <c r="AC72"/>
      <c r="AD72"/>
    </row>
    <row r="73" spans="1:30" s="1" customFormat="1" ht="13.5" thickBot="1" x14ac:dyDescent="0.25">
      <c r="A73"/>
      <c r="B73"/>
      <c r="C73" s="17">
        <v>22748339.870100964</v>
      </c>
      <c r="D73" s="15" t="s">
        <v>1</v>
      </c>
      <c r="E73" s="35">
        <v>1909425.7501837153</v>
      </c>
      <c r="F73" s="35">
        <v>1888500.5160190873</v>
      </c>
      <c r="G73" s="35">
        <v>1862059.0459667335</v>
      </c>
      <c r="H73" s="35">
        <v>1858104.0385894373</v>
      </c>
      <c r="I73" s="35">
        <v>1927273.9810833258</v>
      </c>
      <c r="J73" s="35">
        <v>2014409.2482411191</v>
      </c>
      <c r="K73" s="35">
        <v>2110506.266782782</v>
      </c>
      <c r="L73" s="35">
        <v>2175645.7391145523</v>
      </c>
      <c r="M73" s="35">
        <v>2297998.6214730474</v>
      </c>
      <c r="N73" s="35">
        <v>2333686.9652601909</v>
      </c>
      <c r="O73" s="35">
        <v>2370729.6973869689</v>
      </c>
      <c r="P73" s="35">
        <v>0</v>
      </c>
      <c r="Q73" s="35">
        <v>0</v>
      </c>
      <c r="R73" s="35">
        <v>0</v>
      </c>
      <c r="S73" s="35">
        <v>0</v>
      </c>
      <c r="T73" s="35">
        <v>0</v>
      </c>
      <c r="U73" s="35">
        <v>0</v>
      </c>
      <c r="V73"/>
      <c r="W73"/>
      <c r="X73"/>
      <c r="Y73"/>
      <c r="Z73"/>
      <c r="AA73"/>
      <c r="AB73"/>
      <c r="AC73"/>
      <c r="AD73"/>
    </row>
    <row r="74" spans="1:30" s="1" customFormat="1" ht="13.5" thickTop="1" x14ac:dyDescent="0.2">
      <c r="A74"/>
      <c r="B74"/>
      <c r="C74" s="15"/>
      <c r="D74" s="15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/>
      <c r="W74"/>
      <c r="X74"/>
      <c r="Y74"/>
      <c r="Z74"/>
      <c r="AA74"/>
      <c r="AB74"/>
      <c r="AC74"/>
      <c r="AD74"/>
    </row>
    <row r="75" spans="1:30" s="1" customFormat="1" x14ac:dyDescent="0.2">
      <c r="A75"/>
      <c r="B75"/>
      <c r="C75" s="15"/>
      <c r="D75" s="15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/>
      <c r="W75"/>
      <c r="X75"/>
      <c r="Y75"/>
      <c r="Z75"/>
      <c r="AA75"/>
      <c r="AB75"/>
      <c r="AC75"/>
      <c r="AD75"/>
    </row>
    <row r="76" spans="1:30" s="1" customFormat="1" x14ac:dyDescent="0.2">
      <c r="A76" t="s">
        <v>33</v>
      </c>
      <c r="B76"/>
      <c r="C76" s="15"/>
      <c r="D76" s="15" t="s">
        <v>39</v>
      </c>
      <c r="E76" s="30">
        <f>E70+E69</f>
        <v>4006990.3949837154</v>
      </c>
      <c r="F76" s="30">
        <f t="shared" ref="F76:O76" si="5">F70+F69</f>
        <v>4254390.1528190877</v>
      </c>
      <c r="G76" s="30">
        <f t="shared" si="5"/>
        <v>4245130.5195667334</v>
      </c>
      <c r="H76" s="30">
        <f t="shared" si="5"/>
        <v>4627817.1217894377</v>
      </c>
      <c r="I76" s="30">
        <f t="shared" si="5"/>
        <v>4691973.4658833258</v>
      </c>
      <c r="J76" s="30">
        <f t="shared" si="5"/>
        <v>4767889.3090411192</v>
      </c>
      <c r="K76" s="30">
        <f t="shared" si="5"/>
        <v>5098852.2587827826</v>
      </c>
      <c r="L76" s="30">
        <f t="shared" si="5"/>
        <v>5229806.9103145525</v>
      </c>
      <c r="M76" s="30">
        <f t="shared" si="5"/>
        <v>5385372.6742730476</v>
      </c>
      <c r="N76" s="30">
        <f t="shared" si="5"/>
        <v>5431101.438860191</v>
      </c>
      <c r="O76" s="30">
        <f t="shared" si="5"/>
        <v>5515724.1533869691</v>
      </c>
      <c r="P76" s="19"/>
      <c r="Q76" s="19"/>
      <c r="R76" s="19"/>
      <c r="S76" s="19"/>
      <c r="T76" s="19"/>
      <c r="U76" s="19"/>
      <c r="V76"/>
      <c r="W76"/>
      <c r="X76"/>
      <c r="Y76"/>
      <c r="Z76"/>
      <c r="AA76"/>
      <c r="AB76"/>
      <c r="AC76"/>
      <c r="AD76"/>
    </row>
    <row r="77" spans="1:30" s="1" customFormat="1" x14ac:dyDescent="0.2">
      <c r="A77" t="s">
        <v>32</v>
      </c>
      <c r="B77"/>
      <c r="C77" s="15"/>
      <c r="D77" s="15" t="s">
        <v>40</v>
      </c>
      <c r="E77" s="31">
        <f>E76/1000</f>
        <v>4006.9903949837153</v>
      </c>
      <c r="F77" s="31">
        <f t="shared" ref="F77:O77" si="6">F76/1000</f>
        <v>4254.3901528190881</v>
      </c>
      <c r="G77" s="31">
        <f t="shared" si="6"/>
        <v>4245.1305195667337</v>
      </c>
      <c r="H77" s="31">
        <f t="shared" si="6"/>
        <v>4627.8171217894378</v>
      </c>
      <c r="I77" s="31">
        <f t="shared" si="6"/>
        <v>4691.9734658833258</v>
      </c>
      <c r="J77" s="31">
        <f t="shared" si="6"/>
        <v>4767.8893090411193</v>
      </c>
      <c r="K77" s="31">
        <f t="shared" si="6"/>
        <v>5098.8522587827829</v>
      </c>
      <c r="L77" s="31">
        <f t="shared" si="6"/>
        <v>5229.8069103145526</v>
      </c>
      <c r="M77" s="31">
        <f t="shared" si="6"/>
        <v>5385.3726742730478</v>
      </c>
      <c r="N77" s="31">
        <f t="shared" si="6"/>
        <v>5431.1014388601907</v>
      </c>
      <c r="O77" s="31">
        <f t="shared" si="6"/>
        <v>5515.7241533869692</v>
      </c>
      <c r="P77" s="19"/>
      <c r="Q77" s="19"/>
      <c r="R77" s="19"/>
      <c r="S77" s="19"/>
      <c r="T77" s="19"/>
      <c r="U77" s="19"/>
      <c r="V77"/>
      <c r="W77"/>
      <c r="X77"/>
      <c r="Y77"/>
      <c r="Z77"/>
      <c r="AA77"/>
      <c r="AB77"/>
      <c r="AC77"/>
      <c r="AD77"/>
    </row>
    <row r="78" spans="1:30" s="1" customFormat="1" x14ac:dyDescent="0.2">
      <c r="A78" t="s">
        <v>21</v>
      </c>
      <c r="B78"/>
      <c r="C78"/>
      <c r="D78" t="s">
        <v>37</v>
      </c>
      <c r="E78" s="32">
        <f>E71/1000</f>
        <v>1775.4219248000004</v>
      </c>
      <c r="F78" s="32">
        <f t="shared" ref="F78:O79" si="7">F71/1000</f>
        <v>1964.5609968000003</v>
      </c>
      <c r="G78" s="32">
        <f t="shared" si="7"/>
        <v>1956.5473136000003</v>
      </c>
      <c r="H78" s="32">
        <f t="shared" si="7"/>
        <v>2267.6023632000006</v>
      </c>
      <c r="I78" s="32">
        <f t="shared" si="7"/>
        <v>2262.5887647999998</v>
      </c>
      <c r="J78" s="32">
        <f t="shared" si="7"/>
        <v>2254.9687008000001</v>
      </c>
      <c r="K78" s="32">
        <f t="shared" si="7"/>
        <v>2450.2416720000006</v>
      </c>
      <c r="L78" s="32">
        <f t="shared" si="7"/>
        <v>2508.8581312000001</v>
      </c>
      <c r="M78" s="32">
        <f t="shared" si="7"/>
        <v>2542.0710128000001</v>
      </c>
      <c r="N78" s="32">
        <f t="shared" si="7"/>
        <v>2557.5104736000003</v>
      </c>
      <c r="O78" s="32">
        <f t="shared" si="7"/>
        <v>2605.0904560000004</v>
      </c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1" customFormat="1" x14ac:dyDescent="0.2">
      <c r="A79" t="s">
        <v>22</v>
      </c>
      <c r="B79"/>
      <c r="C79"/>
      <c r="D79" t="s">
        <v>38</v>
      </c>
      <c r="E79" s="33">
        <f>E72/1000</f>
        <v>322.14272</v>
      </c>
      <c r="F79" s="33">
        <f t="shared" si="7"/>
        <v>401.32864000000001</v>
      </c>
      <c r="G79" s="33">
        <f t="shared" si="7"/>
        <v>426.52415999999999</v>
      </c>
      <c r="H79" s="33">
        <f t="shared" si="7"/>
        <v>502.11071999999996</v>
      </c>
      <c r="I79" s="33">
        <f t="shared" si="7"/>
        <v>502.11071999999996</v>
      </c>
      <c r="J79" s="33">
        <f t="shared" si="7"/>
        <v>498.51135999999997</v>
      </c>
      <c r="K79" s="33">
        <f t="shared" si="7"/>
        <v>538.10431999999992</v>
      </c>
      <c r="L79" s="33">
        <f t="shared" si="7"/>
        <v>545.30304000000001</v>
      </c>
      <c r="M79" s="33">
        <f t="shared" si="7"/>
        <v>545.30304000000001</v>
      </c>
      <c r="N79" s="33">
        <f t="shared" si="7"/>
        <v>539.904</v>
      </c>
      <c r="O79" s="33">
        <f t="shared" si="7"/>
        <v>539.904</v>
      </c>
      <c r="P79"/>
      <c r="Q79"/>
      <c r="R79"/>
      <c r="S79"/>
      <c r="T79"/>
      <c r="U79"/>
      <c r="V79"/>
    </row>
    <row r="80" spans="1:30" s="1" customFormat="1" x14ac:dyDescent="0.2">
      <c r="A80" t="s">
        <v>23</v>
      </c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</row>
    <row r="81" spans="1:22" s="1" customFormat="1" x14ac:dyDescent="0.2">
      <c r="A81" t="s">
        <v>8</v>
      </c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</row>
    <row r="82" spans="1:22" s="1" customFormat="1" x14ac:dyDescent="0.2">
      <c r="A82" t="s">
        <v>25</v>
      </c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</row>
    <row r="83" spans="1:22" s="1" customFormat="1" x14ac:dyDescent="0.2">
      <c r="A83" t="s">
        <v>26</v>
      </c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</row>
    <row r="84" spans="1:22" s="1" customFormat="1" x14ac:dyDescent="0.2">
      <c r="A84" t="s">
        <v>41</v>
      </c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</row>
    <row r="85" spans="1:22" s="1" customFormat="1" x14ac:dyDescent="0.2">
      <c r="A85" s="2"/>
      <c r="B85" s="2"/>
      <c r="C85" s="2"/>
      <c r="D85" s="2"/>
      <c r="E85" s="2"/>
    </row>
    <row r="86" spans="1:22" s="1" customFormat="1" x14ac:dyDescent="0.2">
      <c r="A86" s="2"/>
      <c r="B86" s="2"/>
      <c r="C86" s="2"/>
      <c r="D86" s="2"/>
      <c r="E86" s="2"/>
    </row>
    <row r="87" spans="1:22" s="1" customFormat="1" x14ac:dyDescent="0.2">
      <c r="A87" s="2"/>
      <c r="B87" s="2"/>
      <c r="C87" s="2"/>
      <c r="D87" s="2"/>
      <c r="E87" s="2"/>
    </row>
    <row r="88" spans="1:22" s="1" customFormat="1" x14ac:dyDescent="0.2">
      <c r="A88" s="2"/>
      <c r="B88" s="2"/>
      <c r="C88" s="2"/>
      <c r="D88" s="2"/>
      <c r="E88" s="2"/>
    </row>
    <row r="89" spans="1:22" s="1" customFormat="1" x14ac:dyDescent="0.2">
      <c r="A89" s="2"/>
      <c r="B89" s="2"/>
      <c r="C89" s="2"/>
      <c r="D89" s="2"/>
      <c r="E89" s="2"/>
    </row>
    <row r="90" spans="1:22" s="1" customFormat="1" x14ac:dyDescent="0.2">
      <c r="A90" s="2"/>
      <c r="B90" s="2"/>
      <c r="C90" s="2"/>
      <c r="D90" s="2"/>
      <c r="E90" s="2"/>
    </row>
    <row r="91" spans="1:22" s="1" customFormat="1" x14ac:dyDescent="0.2">
      <c r="A91" s="2"/>
      <c r="B91" s="2"/>
      <c r="C91" s="2"/>
      <c r="D91" s="2"/>
      <c r="E91" s="2"/>
    </row>
    <row r="92" spans="1:22" s="1" customFormat="1" x14ac:dyDescent="0.2">
      <c r="A92" s="2"/>
      <c r="B92" s="2"/>
      <c r="C92" s="2"/>
      <c r="D92" s="2"/>
      <c r="E92" s="2"/>
    </row>
    <row r="93" spans="1:22" s="1" customFormat="1" x14ac:dyDescent="0.2">
      <c r="A93" s="2"/>
      <c r="B93" s="2"/>
      <c r="C93" s="2"/>
      <c r="D93" s="2"/>
      <c r="E93" s="2"/>
      <c r="G93" s="1">
        <v>3.7</v>
      </c>
      <c r="H93" s="1">
        <v>3.85</v>
      </c>
      <c r="I93" s="1">
        <v>4.0199999999999996</v>
      </c>
      <c r="J93" s="1">
        <v>4.07</v>
      </c>
      <c r="K93" s="1">
        <v>4.21</v>
      </c>
      <c r="L93" s="1">
        <v>4.33</v>
      </c>
      <c r="M93" s="1">
        <v>4.45</v>
      </c>
      <c r="N93" s="1">
        <v>4.5999999999999996</v>
      </c>
      <c r="O93" s="1">
        <v>4.76</v>
      </c>
      <c r="P93" s="1">
        <v>4.8099999999999996</v>
      </c>
      <c r="Q93" s="1">
        <v>4.96</v>
      </c>
    </row>
    <row r="94" spans="1:22" s="1" customFormat="1" x14ac:dyDescent="0.2">
      <c r="A94" s="2"/>
      <c r="B94" s="2"/>
      <c r="C94" s="2"/>
      <c r="D94" s="2"/>
      <c r="E94" s="2"/>
      <c r="F94" s="8">
        <f>AVERAGE(H94:Q94)</f>
        <v>2.9792912558100661E-2</v>
      </c>
      <c r="H94" s="34">
        <f>(H93-G93)/G93</f>
        <v>4.0540540540540515E-2</v>
      </c>
      <c r="I94" s="34">
        <f t="shared" ref="I94:Q94" si="8">(I93-H93)/H93</f>
        <v>4.4155844155844018E-2</v>
      </c>
      <c r="J94" s="34">
        <f t="shared" si="8"/>
        <v>1.2437810945273809E-2</v>
      </c>
      <c r="K94" s="34">
        <f t="shared" si="8"/>
        <v>3.4398034398034315E-2</v>
      </c>
      <c r="L94" s="34">
        <f t="shared" si="8"/>
        <v>2.8503562945368197E-2</v>
      </c>
      <c r="M94" s="34">
        <f t="shared" si="8"/>
        <v>2.7713625866050834E-2</v>
      </c>
      <c r="N94" s="34">
        <f t="shared" si="8"/>
        <v>3.3707865168539207E-2</v>
      </c>
      <c r="O94" s="34">
        <f t="shared" si="8"/>
        <v>3.4782608695652209E-2</v>
      </c>
      <c r="P94" s="34">
        <f t="shared" si="8"/>
        <v>1.0504201680672232E-2</v>
      </c>
      <c r="Q94" s="34">
        <f t="shared" si="8"/>
        <v>3.1185031185031263E-2</v>
      </c>
    </row>
    <row r="95" spans="1:22" s="1" customFormat="1" x14ac:dyDescent="0.2">
      <c r="A95" s="2"/>
      <c r="B95" s="2"/>
      <c r="C95" s="2"/>
      <c r="D95" s="2"/>
      <c r="E95" s="2"/>
    </row>
    <row r="96" spans="1:22" s="1" customFormat="1" x14ac:dyDescent="0.2">
      <c r="A96" s="2"/>
      <c r="B96" s="2"/>
      <c r="C96" s="2"/>
      <c r="D96" s="2"/>
      <c r="E96" s="2"/>
    </row>
    <row r="97" spans="1:5" s="1" customFormat="1" x14ac:dyDescent="0.2">
      <c r="A97" s="2"/>
      <c r="B97" s="2"/>
      <c r="C97" s="2"/>
      <c r="D97" s="2"/>
      <c r="E97" s="2"/>
    </row>
    <row r="98" spans="1:5" s="1" customFormat="1" x14ac:dyDescent="0.2">
      <c r="A98" s="2"/>
      <c r="B98" s="2"/>
      <c r="C98" s="2"/>
      <c r="D98" s="2"/>
      <c r="E98" s="2"/>
    </row>
    <row r="99" spans="1:5" s="1" customFormat="1" x14ac:dyDescent="0.2">
      <c r="A99" s="2"/>
      <c r="B99" s="2"/>
      <c r="C99" s="2"/>
      <c r="D99" s="2"/>
      <c r="E99" s="2"/>
    </row>
    <row r="100" spans="1:5" s="1" customFormat="1" x14ac:dyDescent="0.2">
      <c r="A100" s="2"/>
      <c r="B100" s="2"/>
      <c r="C100" s="2"/>
      <c r="D100" s="2"/>
      <c r="E100" s="2"/>
    </row>
    <row r="101" spans="1:5" s="1" customFormat="1" x14ac:dyDescent="0.2">
      <c r="A101" s="2"/>
      <c r="B101" s="2"/>
      <c r="C101" s="2"/>
      <c r="D101" s="2"/>
      <c r="E101" s="2"/>
    </row>
    <row r="102" spans="1:5" s="1" customFormat="1" x14ac:dyDescent="0.2">
      <c r="A102" s="2"/>
      <c r="B102" s="2"/>
      <c r="C102" s="2"/>
      <c r="D102" s="2"/>
      <c r="E102" s="2"/>
    </row>
    <row r="103" spans="1:5" s="1" customFormat="1" x14ac:dyDescent="0.2">
      <c r="A103" s="2"/>
      <c r="B103" s="2"/>
      <c r="C103" s="2"/>
      <c r="D103" s="2"/>
      <c r="E103" s="2"/>
    </row>
    <row r="104" spans="1:5" s="1" customFormat="1" x14ac:dyDescent="0.2">
      <c r="A104" s="2"/>
      <c r="B104" s="2"/>
      <c r="C104" s="2"/>
      <c r="D104" s="2"/>
      <c r="E104" s="2"/>
    </row>
    <row r="105" spans="1:5" s="1" customFormat="1" x14ac:dyDescent="0.2">
      <c r="A105" s="2"/>
      <c r="B105" s="2"/>
      <c r="C105" s="2"/>
      <c r="D105" s="2"/>
      <c r="E105" s="2"/>
    </row>
    <row r="106" spans="1:5" s="1" customFormat="1" x14ac:dyDescent="0.2">
      <c r="A106" s="2"/>
      <c r="B106" s="2"/>
      <c r="C106" s="2"/>
      <c r="D106" s="2"/>
      <c r="E106" s="2"/>
    </row>
    <row r="107" spans="1:5" s="1" customFormat="1" x14ac:dyDescent="0.2">
      <c r="A107" s="2"/>
      <c r="B107" s="2"/>
      <c r="C107" s="2"/>
      <c r="D107" s="2"/>
      <c r="E107" s="2"/>
    </row>
    <row r="108" spans="1:5" s="1" customFormat="1" x14ac:dyDescent="0.2">
      <c r="A108" s="2"/>
      <c r="B108" s="2"/>
      <c r="C108" s="2"/>
      <c r="D108" s="2"/>
      <c r="E108" s="2"/>
    </row>
    <row r="109" spans="1:5" s="1" customFormat="1" x14ac:dyDescent="0.2">
      <c r="A109" s="2"/>
      <c r="B109" s="2"/>
      <c r="C109" s="2"/>
      <c r="D109" s="2"/>
      <c r="E109" s="2"/>
    </row>
    <row r="110" spans="1:5" s="1" customFormat="1" x14ac:dyDescent="0.2">
      <c r="A110" s="2"/>
      <c r="B110" s="2"/>
      <c r="C110" s="2"/>
      <c r="D110" s="2"/>
      <c r="E110" s="2"/>
    </row>
    <row r="111" spans="1:5" s="1" customFormat="1" x14ac:dyDescent="0.2">
      <c r="A111" s="2"/>
      <c r="B111" s="2"/>
      <c r="C111" s="2"/>
      <c r="D111" s="2"/>
      <c r="E111" s="2"/>
    </row>
    <row r="112" spans="1:5" s="1" customFormat="1" x14ac:dyDescent="0.2">
      <c r="A112" s="2"/>
      <c r="B112" s="2"/>
      <c r="C112" s="2"/>
      <c r="D112" s="2"/>
      <c r="E112" s="2"/>
    </row>
    <row r="113" spans="1:5" s="1" customFormat="1" x14ac:dyDescent="0.2">
      <c r="A113" s="2"/>
      <c r="B113" s="2"/>
      <c r="C113" s="2"/>
      <c r="D113" s="2"/>
      <c r="E113" s="2"/>
    </row>
    <row r="114" spans="1:5" s="1" customFormat="1" x14ac:dyDescent="0.2">
      <c r="A114" s="2"/>
      <c r="B114" s="2"/>
      <c r="C114" s="2"/>
      <c r="D114" s="2"/>
      <c r="E114" s="2"/>
    </row>
    <row r="115" spans="1:5" s="1" customFormat="1" x14ac:dyDescent="0.2">
      <c r="A115" s="2"/>
      <c r="B115" s="2"/>
      <c r="C115" s="2"/>
      <c r="D115" s="2"/>
      <c r="E115" s="2"/>
    </row>
    <row r="116" spans="1:5" s="1" customFormat="1" x14ac:dyDescent="0.2">
      <c r="A116" s="2"/>
      <c r="B116" s="2"/>
      <c r="C116" s="2"/>
      <c r="D116" s="2"/>
      <c r="E116" s="2"/>
    </row>
    <row r="117" spans="1:5" s="1" customFormat="1" x14ac:dyDescent="0.2">
      <c r="A117" s="2"/>
      <c r="B117" s="2"/>
      <c r="C117" s="2"/>
      <c r="D117" s="2"/>
      <c r="E117" s="2"/>
    </row>
    <row r="118" spans="1:5" s="1" customFormat="1" x14ac:dyDescent="0.2">
      <c r="A118" s="2"/>
      <c r="B118" s="2"/>
      <c r="C118" s="2"/>
      <c r="D118" s="2"/>
      <c r="E118" s="2"/>
    </row>
    <row r="119" spans="1:5" s="1" customFormat="1" x14ac:dyDescent="0.2">
      <c r="A119" s="2"/>
      <c r="B119" s="2"/>
      <c r="C119" s="2"/>
      <c r="D119" s="2"/>
      <c r="E119" s="2"/>
    </row>
    <row r="120" spans="1:5" s="1" customFormat="1" x14ac:dyDescent="0.2">
      <c r="A120" s="2"/>
      <c r="B120" s="2"/>
      <c r="C120" s="2"/>
      <c r="D120" s="2"/>
      <c r="E120" s="2"/>
    </row>
    <row r="121" spans="1:5" s="1" customFormat="1" x14ac:dyDescent="0.2">
      <c r="A121" s="2"/>
      <c r="B121" s="2"/>
      <c r="C121" s="2"/>
      <c r="D121" s="2"/>
      <c r="E121" s="2"/>
    </row>
    <row r="122" spans="1:5" s="1" customFormat="1" x14ac:dyDescent="0.2">
      <c r="A122" s="2"/>
      <c r="B122" s="2"/>
      <c r="C122" s="2"/>
      <c r="D122" s="2"/>
      <c r="E122" s="2"/>
    </row>
    <row r="123" spans="1:5" s="1" customFormat="1" x14ac:dyDescent="0.2">
      <c r="A123" s="2"/>
      <c r="B123" s="2"/>
      <c r="C123" s="2"/>
      <c r="D123" s="2"/>
      <c r="E123" s="2"/>
    </row>
    <row r="124" spans="1:5" s="1" customFormat="1" x14ac:dyDescent="0.2">
      <c r="A124" s="2"/>
      <c r="B124" s="2"/>
      <c r="C124" s="2"/>
      <c r="D124" s="2"/>
      <c r="E124" s="2"/>
    </row>
    <row r="125" spans="1:5" s="1" customFormat="1" x14ac:dyDescent="0.2">
      <c r="A125" s="2"/>
      <c r="B125" s="2"/>
      <c r="C125" s="2"/>
      <c r="D125" s="2"/>
      <c r="E125" s="2"/>
    </row>
    <row r="126" spans="1:5" s="1" customFormat="1" x14ac:dyDescent="0.2">
      <c r="A126" s="2"/>
      <c r="B126" s="2"/>
      <c r="C126" s="2"/>
      <c r="D126" s="2"/>
      <c r="E126" s="2"/>
    </row>
    <row r="127" spans="1:5" s="1" customFormat="1" x14ac:dyDescent="0.2">
      <c r="A127" s="2"/>
      <c r="B127" s="2"/>
      <c r="C127" s="2"/>
      <c r="D127" s="2"/>
      <c r="E127" s="2"/>
    </row>
    <row r="128" spans="1:5" s="1" customFormat="1" x14ac:dyDescent="0.2">
      <c r="A128" s="2"/>
      <c r="B128" s="2"/>
      <c r="C128" s="2"/>
      <c r="D128" s="2"/>
      <c r="E128" s="2"/>
    </row>
    <row r="129" spans="1:5" s="1" customFormat="1" x14ac:dyDescent="0.2">
      <c r="A129" s="2"/>
      <c r="B129" s="2"/>
      <c r="C129" s="2"/>
      <c r="D129" s="2"/>
      <c r="E129" s="2"/>
    </row>
    <row r="130" spans="1:5" s="1" customFormat="1" x14ac:dyDescent="0.2">
      <c r="A130" s="2"/>
      <c r="B130" s="2"/>
      <c r="C130" s="2"/>
      <c r="D130" s="2"/>
      <c r="E130" s="2"/>
    </row>
    <row r="131" spans="1:5" s="1" customFormat="1" x14ac:dyDescent="0.2">
      <c r="A131" s="2"/>
      <c r="B131" s="2"/>
      <c r="C131" s="2"/>
      <c r="D131" s="2"/>
      <c r="E131" s="2"/>
    </row>
    <row r="132" spans="1:5" s="1" customFormat="1" x14ac:dyDescent="0.2">
      <c r="A132" s="2"/>
      <c r="B132" s="2"/>
      <c r="C132" s="2"/>
      <c r="D132" s="2"/>
      <c r="E132" s="2"/>
    </row>
    <row r="133" spans="1:5" s="1" customFormat="1" x14ac:dyDescent="0.2">
      <c r="A133" s="2"/>
      <c r="B133" s="2"/>
      <c r="C133" s="2"/>
      <c r="D133" s="2"/>
      <c r="E133" s="2"/>
    </row>
    <row r="134" spans="1:5" s="1" customFormat="1" x14ac:dyDescent="0.2">
      <c r="A134" s="2"/>
      <c r="B134" s="2"/>
      <c r="C134" s="2"/>
      <c r="D134" s="2"/>
      <c r="E134" s="2"/>
    </row>
    <row r="135" spans="1:5" s="1" customFormat="1" x14ac:dyDescent="0.2">
      <c r="A135" s="2"/>
      <c r="B135" s="2"/>
      <c r="C135" s="2"/>
      <c r="D135" s="2"/>
      <c r="E135" s="2"/>
    </row>
    <row r="136" spans="1:5" s="1" customFormat="1" x14ac:dyDescent="0.2">
      <c r="A136" s="2"/>
      <c r="B136" s="2"/>
      <c r="C136" s="2"/>
      <c r="D136" s="2"/>
      <c r="E136" s="2"/>
    </row>
    <row r="137" spans="1:5" s="1" customFormat="1" x14ac:dyDescent="0.2">
      <c r="A137" s="2"/>
      <c r="B137" s="2"/>
      <c r="C137" s="2"/>
      <c r="D137" s="2"/>
      <c r="E137" s="2"/>
    </row>
    <row r="138" spans="1:5" s="1" customFormat="1" x14ac:dyDescent="0.2">
      <c r="A138" s="2"/>
      <c r="B138" s="2"/>
      <c r="C138" s="2"/>
      <c r="D138" s="2"/>
      <c r="E138" s="2"/>
    </row>
    <row r="139" spans="1:5" s="1" customFormat="1" x14ac:dyDescent="0.2">
      <c r="A139" s="2"/>
      <c r="B139" s="2"/>
      <c r="C139" s="2"/>
      <c r="D139" s="2"/>
      <c r="E139" s="2"/>
    </row>
    <row r="140" spans="1:5" s="1" customFormat="1" x14ac:dyDescent="0.2">
      <c r="A140" s="2"/>
      <c r="B140" s="2"/>
      <c r="C140" s="2"/>
      <c r="D140" s="2"/>
      <c r="E140" s="2"/>
    </row>
    <row r="141" spans="1:5" s="1" customFormat="1" x14ac:dyDescent="0.2">
      <c r="A141" s="2"/>
      <c r="B141" s="2"/>
      <c r="C141" s="2"/>
      <c r="D141" s="2"/>
      <c r="E141" s="2"/>
    </row>
    <row r="142" spans="1:5" s="1" customFormat="1" x14ac:dyDescent="0.2">
      <c r="A142" s="2"/>
      <c r="B142" s="2"/>
      <c r="C142" s="2"/>
      <c r="D142" s="2"/>
      <c r="E142" s="2"/>
    </row>
    <row r="143" spans="1:5" s="1" customFormat="1" x14ac:dyDescent="0.2">
      <c r="A143" s="2"/>
      <c r="B143" s="2"/>
      <c r="C143" s="2"/>
      <c r="D143" s="2"/>
      <c r="E143" s="2"/>
    </row>
    <row r="144" spans="1:5" s="1" customFormat="1" x14ac:dyDescent="0.2">
      <c r="A144" s="2"/>
      <c r="B144" s="2"/>
      <c r="C144" s="2"/>
      <c r="D144" s="2"/>
      <c r="E144" s="2"/>
    </row>
    <row r="145" spans="1:5" s="1" customFormat="1" x14ac:dyDescent="0.2">
      <c r="A145" s="2"/>
      <c r="B145" s="2"/>
      <c r="C145" s="2"/>
      <c r="D145" s="2"/>
      <c r="E145" s="2"/>
    </row>
    <row r="146" spans="1:5" s="1" customFormat="1" x14ac:dyDescent="0.2">
      <c r="A146" s="2"/>
      <c r="B146" s="2"/>
      <c r="C146" s="2"/>
      <c r="D146" s="2"/>
      <c r="E146" s="2"/>
    </row>
    <row r="147" spans="1:5" s="1" customFormat="1" x14ac:dyDescent="0.2">
      <c r="A147" s="2"/>
      <c r="B147" s="2"/>
      <c r="C147" s="2"/>
      <c r="D147" s="2"/>
      <c r="E147" s="2"/>
    </row>
    <row r="148" spans="1:5" s="1" customFormat="1" x14ac:dyDescent="0.2"/>
    <row r="149" spans="1:5" s="1" customFormat="1" x14ac:dyDescent="0.2"/>
    <row r="150" spans="1:5" s="1" customFormat="1" x14ac:dyDescent="0.2"/>
    <row r="151" spans="1:5" s="1" customFormat="1" x14ac:dyDescent="0.2"/>
    <row r="152" spans="1:5" s="1" customFormat="1" x14ac:dyDescent="0.2"/>
    <row r="153" spans="1:5" s="1" customFormat="1" x14ac:dyDescent="0.2"/>
    <row r="154" spans="1:5" s="1" customFormat="1" x14ac:dyDescent="0.2"/>
    <row r="155" spans="1:5" s="1" customFormat="1" x14ac:dyDescent="0.2"/>
    <row r="156" spans="1:5" s="1" customFormat="1" x14ac:dyDescent="0.2"/>
    <row r="157" spans="1:5" s="1" customFormat="1" x14ac:dyDescent="0.2"/>
    <row r="158" spans="1:5" s="1" customFormat="1" x14ac:dyDescent="0.2"/>
    <row r="159" spans="1:5" s="1" customFormat="1" x14ac:dyDescent="0.2"/>
    <row r="160" spans="1:5" s="1" customFormat="1" x14ac:dyDescent="0.2"/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  <row r="382" s="1" customFormat="1" x14ac:dyDescent="0.2"/>
    <row r="383" s="1" customFormat="1" x14ac:dyDescent="0.2"/>
    <row r="384" s="1" customFormat="1" x14ac:dyDescent="0.2"/>
    <row r="385" s="1" customFormat="1" x14ac:dyDescent="0.2"/>
    <row r="386" s="1" customFormat="1" x14ac:dyDescent="0.2"/>
    <row r="387" s="1" customFormat="1" x14ac:dyDescent="0.2"/>
    <row r="388" s="1" customFormat="1" x14ac:dyDescent="0.2"/>
    <row r="389" s="1" customFormat="1" x14ac:dyDescent="0.2"/>
    <row r="390" s="1" customFormat="1" x14ac:dyDescent="0.2"/>
    <row r="391" s="1" customFormat="1" x14ac:dyDescent="0.2"/>
    <row r="392" s="1" customFormat="1" x14ac:dyDescent="0.2"/>
    <row r="393" s="1" customFormat="1" x14ac:dyDescent="0.2"/>
    <row r="394" s="1" customFormat="1" x14ac:dyDescent="0.2"/>
    <row r="395" s="1" customFormat="1" x14ac:dyDescent="0.2"/>
    <row r="396" s="1" customFormat="1" x14ac:dyDescent="0.2"/>
    <row r="397" s="1" customFormat="1" x14ac:dyDescent="0.2"/>
    <row r="398" s="1" customFormat="1" x14ac:dyDescent="0.2"/>
    <row r="399" s="1" customFormat="1" x14ac:dyDescent="0.2"/>
    <row r="400" s="1" customFormat="1" x14ac:dyDescent="0.2"/>
    <row r="401" s="1" customFormat="1" x14ac:dyDescent="0.2"/>
    <row r="402" s="1" customFormat="1" x14ac:dyDescent="0.2"/>
    <row r="403" s="1" customFormat="1" x14ac:dyDescent="0.2"/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  <row r="432" s="1" customFormat="1" x14ac:dyDescent="0.2"/>
  </sheetData>
  <phoneticPr fontId="5" type="noConversion"/>
  <pageMargins left="0" right="0" top="1" bottom="1" header="0.5" footer="0.5"/>
  <pageSetup scale="48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Merchant</vt:lpstr>
      <vt:lpstr>Merchant!Print_Area</vt:lpstr>
    </vt:vector>
  </TitlesOfParts>
  <Company>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ECT</dc:creator>
  <cp:lastModifiedBy>wsdou</cp:lastModifiedBy>
  <cp:lastPrinted>2000-07-10T15:59:22Z</cp:lastPrinted>
  <dcterms:created xsi:type="dcterms:W3CDTF">2000-04-07T12:41:15Z</dcterms:created>
  <dcterms:modified xsi:type="dcterms:W3CDTF">2016-01-05T02:48:53Z</dcterms:modified>
</cp:coreProperties>
</file>