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360" yWindow="315" windowWidth="14940" windowHeight="8640"/>
  </bookViews>
  <sheets>
    <sheet name="8-99" sheetId="3" r:id="rId1"/>
  </sheets>
  <calcPr calcId="152511"/>
</workbook>
</file>

<file path=xl/calcChain.xml><?xml version="1.0" encoding="utf-8"?>
<calcChain xmlns="http://schemas.openxmlformats.org/spreadsheetml/2006/main">
  <c r="F11" i="3" l="1"/>
  <c r="L11" i="3" s="1"/>
  <c r="G11" i="3"/>
  <c r="I11" i="3"/>
  <c r="O11" i="3"/>
  <c r="Q11" i="3"/>
  <c r="S11" i="3"/>
  <c r="W11" i="3"/>
  <c r="X11" i="3"/>
  <c r="AE11" i="3" s="1"/>
  <c r="Z11" i="3"/>
  <c r="AG11" i="3"/>
  <c r="AJ11" i="3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F12" i="3"/>
  <c r="G12" i="3"/>
  <c r="I12" i="3"/>
  <c r="M12" i="3"/>
  <c r="M13" i="3" s="1"/>
  <c r="M14" i="3" s="1"/>
  <c r="O12" i="3"/>
  <c r="Q12" i="3"/>
  <c r="S12" i="3"/>
  <c r="T12" i="3"/>
  <c r="W12" i="3"/>
  <c r="X12" i="3"/>
  <c r="AE12" i="3" s="1"/>
  <c r="Z12" i="3"/>
  <c r="AD12" i="3"/>
  <c r="AF12" i="3"/>
  <c r="AG12" i="3"/>
  <c r="AH12" i="3"/>
  <c r="AJ12" i="3"/>
  <c r="F13" i="3"/>
  <c r="D13" i="3" s="1"/>
  <c r="G13" i="3"/>
  <c r="I13" i="3"/>
  <c r="L13" i="3"/>
  <c r="O13" i="3"/>
  <c r="Q13" i="3"/>
  <c r="S13" i="3"/>
  <c r="W13" i="3"/>
  <c r="V13" i="3" s="1"/>
  <c r="AB13" i="3" s="1"/>
  <c r="X13" i="3"/>
  <c r="AE13" i="3" s="1"/>
  <c r="Z13" i="3"/>
  <c r="AC13" i="3"/>
  <c r="AF13" i="3"/>
  <c r="AG13" i="3"/>
  <c r="AH13" i="3"/>
  <c r="AH14" i="3" s="1"/>
  <c r="AH15" i="3" s="1"/>
  <c r="AJ13" i="3"/>
  <c r="D14" i="3"/>
  <c r="E14" i="3"/>
  <c r="K14" i="3" s="1"/>
  <c r="F14" i="3"/>
  <c r="G14" i="3"/>
  <c r="I14" i="3"/>
  <c r="L14" i="3"/>
  <c r="O14" i="3"/>
  <c r="Q14" i="3"/>
  <c r="S14" i="3"/>
  <c r="W14" i="3"/>
  <c r="V14" i="3" s="1"/>
  <c r="AB14" i="3" s="1"/>
  <c r="X14" i="3"/>
  <c r="Z14" i="3"/>
  <c r="AE14" i="3"/>
  <c r="AF14" i="3"/>
  <c r="AF15" i="3" s="1"/>
  <c r="AF16" i="3" s="1"/>
  <c r="AF17" i="3" s="1"/>
  <c r="AF18" i="3" s="1"/>
  <c r="AF19" i="3" s="1"/>
  <c r="AF20" i="3" s="1"/>
  <c r="AF21" i="3" s="1"/>
  <c r="AF22" i="3" s="1"/>
  <c r="AF23" i="3" s="1"/>
  <c r="AF24" i="3" s="1"/>
  <c r="AF25" i="3" s="1"/>
  <c r="AF26" i="3" s="1"/>
  <c r="AF27" i="3" s="1"/>
  <c r="AF28" i="3" s="1"/>
  <c r="AF29" i="3" s="1"/>
  <c r="AF30" i="3" s="1"/>
  <c r="AF31" i="3" s="1"/>
  <c r="AF32" i="3" s="1"/>
  <c r="AF33" i="3" s="1"/>
  <c r="AF34" i="3" s="1"/>
  <c r="AF35" i="3" s="1"/>
  <c r="AF36" i="3" s="1"/>
  <c r="AF37" i="3" s="1"/>
  <c r="AF38" i="3" s="1"/>
  <c r="AF39" i="3" s="1"/>
  <c r="AF40" i="3" s="1"/>
  <c r="AF41" i="3" s="1"/>
  <c r="AG14" i="3"/>
  <c r="AJ14" i="3"/>
  <c r="F15" i="3"/>
  <c r="G15" i="3"/>
  <c r="I15" i="3"/>
  <c r="M15" i="3"/>
  <c r="M16" i="3" s="1"/>
  <c r="M17" i="3" s="1"/>
  <c r="M18" i="3" s="1"/>
  <c r="M19" i="3" s="1"/>
  <c r="M20" i="3" s="1"/>
  <c r="M21" i="3" s="1"/>
  <c r="M22" i="3" s="1"/>
  <c r="M23" i="3" s="1"/>
  <c r="M24" i="3" s="1"/>
  <c r="M25" i="3" s="1"/>
  <c r="M26" i="3" s="1"/>
  <c r="M27" i="3" s="1"/>
  <c r="M28" i="3" s="1"/>
  <c r="M29" i="3" s="1"/>
  <c r="M30" i="3" s="1"/>
  <c r="M31" i="3" s="1"/>
  <c r="M32" i="3" s="1"/>
  <c r="M33" i="3" s="1"/>
  <c r="M34" i="3" s="1"/>
  <c r="M35" i="3" s="1"/>
  <c r="M36" i="3" s="1"/>
  <c r="M37" i="3" s="1"/>
  <c r="M38" i="3" s="1"/>
  <c r="M39" i="3" s="1"/>
  <c r="M40" i="3" s="1"/>
  <c r="M41" i="3" s="1"/>
  <c r="O15" i="3"/>
  <c r="Q15" i="3"/>
  <c r="S15" i="3"/>
  <c r="V15" i="3"/>
  <c r="AB15" i="3" s="1"/>
  <c r="W15" i="3"/>
  <c r="AC15" i="3" s="1"/>
  <c r="X15" i="3"/>
  <c r="Z15" i="3"/>
  <c r="AE15" i="3"/>
  <c r="AG15" i="3"/>
  <c r="AJ15" i="3"/>
  <c r="E16" i="3"/>
  <c r="K16" i="3" s="1"/>
  <c r="F16" i="3"/>
  <c r="D16" i="3" s="1"/>
  <c r="G16" i="3"/>
  <c r="I16" i="3"/>
  <c r="L16" i="3"/>
  <c r="O16" i="3"/>
  <c r="Q16" i="3"/>
  <c r="S16" i="3"/>
  <c r="X16" i="3"/>
  <c r="W16" i="3" s="1"/>
  <c r="V16" i="3" s="1"/>
  <c r="AB16" i="3" s="1"/>
  <c r="Z16" i="3"/>
  <c r="AC16" i="3"/>
  <c r="AE16" i="3"/>
  <c r="AG16" i="3"/>
  <c r="AH16" i="3"/>
  <c r="AH17" i="3" s="1"/>
  <c r="AH18" i="3" s="1"/>
  <c r="AH19" i="3" s="1"/>
  <c r="AH20" i="3" s="1"/>
  <c r="AH21" i="3" s="1"/>
  <c r="AH22" i="3" s="1"/>
  <c r="AH23" i="3" s="1"/>
  <c r="AH24" i="3" s="1"/>
  <c r="AH25" i="3" s="1"/>
  <c r="AH26" i="3" s="1"/>
  <c r="AH27" i="3" s="1"/>
  <c r="AH28" i="3" s="1"/>
  <c r="AH29" i="3" s="1"/>
  <c r="AH30" i="3" s="1"/>
  <c r="AH31" i="3" s="1"/>
  <c r="AH32" i="3" s="1"/>
  <c r="AH33" i="3" s="1"/>
  <c r="AH34" i="3" s="1"/>
  <c r="AH35" i="3" s="1"/>
  <c r="AH36" i="3" s="1"/>
  <c r="AH37" i="3" s="1"/>
  <c r="AH38" i="3" s="1"/>
  <c r="AH39" i="3" s="1"/>
  <c r="AH40" i="3" s="1"/>
  <c r="AH41" i="3" s="1"/>
  <c r="AJ16" i="3"/>
  <c r="F17" i="3"/>
  <c r="D17" i="3" s="1"/>
  <c r="G17" i="3"/>
  <c r="I17" i="3"/>
  <c r="L17" i="3"/>
  <c r="O17" i="3"/>
  <c r="Q17" i="3"/>
  <c r="S17" i="3"/>
  <c r="X17" i="3"/>
  <c r="AE17" i="3" s="1"/>
  <c r="Z17" i="3"/>
  <c r="AG17" i="3"/>
  <c r="AJ17" i="3"/>
  <c r="D18" i="3"/>
  <c r="E18" i="3"/>
  <c r="K18" i="3" s="1"/>
  <c r="F18" i="3"/>
  <c r="L18" i="3" s="1"/>
  <c r="G18" i="3"/>
  <c r="I18" i="3"/>
  <c r="O18" i="3"/>
  <c r="Q18" i="3"/>
  <c r="S18" i="3"/>
  <c r="V18" i="3"/>
  <c r="AB18" i="3" s="1"/>
  <c r="W18" i="3"/>
  <c r="X18" i="3"/>
  <c r="AE18" i="3" s="1"/>
  <c r="Z18" i="3"/>
  <c r="AC18" i="3"/>
  <c r="AG18" i="3"/>
  <c r="AJ18" i="3"/>
  <c r="D19" i="3"/>
  <c r="E19" i="3"/>
  <c r="F19" i="3"/>
  <c r="G19" i="3"/>
  <c r="I19" i="3"/>
  <c r="L19" i="3"/>
  <c r="O19" i="3"/>
  <c r="Q19" i="3"/>
  <c r="S19" i="3"/>
  <c r="V19" i="3"/>
  <c r="X19" i="3"/>
  <c r="W19" i="3" s="1"/>
  <c r="AC19" i="3" s="1"/>
  <c r="Z19" i="3"/>
  <c r="AB19" i="3"/>
  <c r="AG19" i="3"/>
  <c r="AJ19" i="3"/>
  <c r="F20" i="3"/>
  <c r="G20" i="3"/>
  <c r="I20" i="3"/>
  <c r="O20" i="3"/>
  <c r="Q20" i="3"/>
  <c r="S20" i="3"/>
  <c r="X20" i="3"/>
  <c r="W20" i="3" s="1"/>
  <c r="Z20" i="3"/>
  <c r="AE20" i="3"/>
  <c r="AG20" i="3"/>
  <c r="AJ20" i="3"/>
  <c r="F21" i="3"/>
  <c r="D21" i="3" s="1"/>
  <c r="G21" i="3"/>
  <c r="I21" i="3"/>
  <c r="L21" i="3"/>
  <c r="O21" i="3"/>
  <c r="Q21" i="3"/>
  <c r="S21" i="3"/>
  <c r="X21" i="3"/>
  <c r="AE21" i="3" s="1"/>
  <c r="Z21" i="3"/>
  <c r="AG21" i="3"/>
  <c r="AJ21" i="3"/>
  <c r="D22" i="3"/>
  <c r="E22" i="3"/>
  <c r="K22" i="3" s="1"/>
  <c r="F22" i="3"/>
  <c r="G22" i="3"/>
  <c r="I22" i="3"/>
  <c r="L22" i="3"/>
  <c r="O22" i="3"/>
  <c r="Q22" i="3"/>
  <c r="S22" i="3"/>
  <c r="W22" i="3"/>
  <c r="AC22" i="3" s="1"/>
  <c r="X22" i="3"/>
  <c r="Z22" i="3"/>
  <c r="AE22" i="3"/>
  <c r="AG22" i="3"/>
  <c r="AJ22" i="3"/>
  <c r="D23" i="3"/>
  <c r="F23" i="3"/>
  <c r="G23" i="3"/>
  <c r="I23" i="3"/>
  <c r="O23" i="3"/>
  <c r="Q23" i="3"/>
  <c r="S23" i="3"/>
  <c r="V23" i="3"/>
  <c r="W23" i="3"/>
  <c r="AC23" i="3" s="1"/>
  <c r="X23" i="3"/>
  <c r="Z23" i="3"/>
  <c r="AB23" i="3"/>
  <c r="AE23" i="3"/>
  <c r="AG23" i="3"/>
  <c r="AJ23" i="3"/>
  <c r="F24" i="3"/>
  <c r="D24" i="3" s="1"/>
  <c r="G24" i="3"/>
  <c r="I24" i="3"/>
  <c r="O24" i="3"/>
  <c r="Q24" i="3"/>
  <c r="S24" i="3"/>
  <c r="X24" i="3"/>
  <c r="W24" i="3" s="1"/>
  <c r="V24" i="3" s="1"/>
  <c r="AB24" i="3" s="1"/>
  <c r="Z24" i="3"/>
  <c r="AG24" i="3"/>
  <c r="AJ24" i="3"/>
  <c r="D25" i="3"/>
  <c r="F25" i="3"/>
  <c r="E25" i="3" s="1"/>
  <c r="K25" i="3" s="1"/>
  <c r="G25" i="3"/>
  <c r="I25" i="3"/>
  <c r="L25" i="3"/>
  <c r="O25" i="3"/>
  <c r="Q25" i="3"/>
  <c r="S25" i="3"/>
  <c r="W25" i="3"/>
  <c r="V25" i="3" s="1"/>
  <c r="X25" i="3"/>
  <c r="AE25" i="3" s="1"/>
  <c r="Z25" i="3"/>
  <c r="AB25" i="3"/>
  <c r="AC25" i="3"/>
  <c r="AG25" i="3"/>
  <c r="AJ25" i="3"/>
  <c r="D26" i="3"/>
  <c r="E26" i="3"/>
  <c r="K26" i="3" s="1"/>
  <c r="F26" i="3"/>
  <c r="L26" i="3" s="1"/>
  <c r="G26" i="3"/>
  <c r="I26" i="3"/>
  <c r="O26" i="3"/>
  <c r="Q26" i="3"/>
  <c r="S26" i="3"/>
  <c r="W26" i="3"/>
  <c r="AC26" i="3" s="1"/>
  <c r="X26" i="3"/>
  <c r="AE26" i="3" s="1"/>
  <c r="Z26" i="3"/>
  <c r="AG26" i="3"/>
  <c r="AJ26" i="3"/>
  <c r="D27" i="3"/>
  <c r="E27" i="3"/>
  <c r="F27" i="3"/>
  <c r="G27" i="3"/>
  <c r="I27" i="3"/>
  <c r="L27" i="3"/>
  <c r="O27" i="3"/>
  <c r="Q27" i="3"/>
  <c r="S27" i="3"/>
  <c r="X27" i="3"/>
  <c r="W27" i="3" s="1"/>
  <c r="AC27" i="3" s="1"/>
  <c r="Z27" i="3"/>
  <c r="AE27" i="3"/>
  <c r="AG27" i="3"/>
  <c r="AJ27" i="3"/>
  <c r="F28" i="3"/>
  <c r="G28" i="3"/>
  <c r="I28" i="3"/>
  <c r="O28" i="3"/>
  <c r="Q28" i="3"/>
  <c r="S28" i="3"/>
  <c r="X28" i="3"/>
  <c r="AE28" i="3" s="1"/>
  <c r="Z28" i="3"/>
  <c r="AG28" i="3"/>
  <c r="AJ28" i="3"/>
  <c r="F29" i="3"/>
  <c r="D29" i="3" s="1"/>
  <c r="G29" i="3"/>
  <c r="I29" i="3"/>
  <c r="O29" i="3"/>
  <c r="Q29" i="3"/>
  <c r="S29" i="3"/>
  <c r="X29" i="3"/>
  <c r="AE29" i="3" s="1"/>
  <c r="Z29" i="3"/>
  <c r="AG29" i="3"/>
  <c r="AJ29" i="3"/>
  <c r="D30" i="3"/>
  <c r="E30" i="3"/>
  <c r="F30" i="3"/>
  <c r="G30" i="3"/>
  <c r="K30" i="3" s="1"/>
  <c r="I30" i="3"/>
  <c r="L30" i="3"/>
  <c r="O30" i="3"/>
  <c r="Q30" i="3"/>
  <c r="S30" i="3"/>
  <c r="V30" i="3"/>
  <c r="AB30" i="3" s="1"/>
  <c r="W30" i="3"/>
  <c r="AC30" i="3" s="1"/>
  <c r="X30" i="3"/>
  <c r="Z30" i="3"/>
  <c r="AE30" i="3"/>
  <c r="AG30" i="3"/>
  <c r="AJ30" i="3"/>
  <c r="D31" i="3"/>
  <c r="F31" i="3"/>
  <c r="G31" i="3"/>
  <c r="I31" i="3"/>
  <c r="O31" i="3"/>
  <c r="Q31" i="3"/>
  <c r="S31" i="3"/>
  <c r="V31" i="3"/>
  <c r="W31" i="3"/>
  <c r="AC31" i="3" s="1"/>
  <c r="X31" i="3"/>
  <c r="Z31" i="3"/>
  <c r="AB31" i="3"/>
  <c r="AE31" i="3"/>
  <c r="AG31" i="3"/>
  <c r="AJ31" i="3"/>
  <c r="F32" i="3"/>
  <c r="D32" i="3" s="1"/>
  <c r="G32" i="3"/>
  <c r="I32" i="3"/>
  <c r="L32" i="3"/>
  <c r="O32" i="3"/>
  <c r="Q32" i="3"/>
  <c r="S32" i="3"/>
  <c r="X32" i="3"/>
  <c r="W32" i="3" s="1"/>
  <c r="V32" i="3" s="1"/>
  <c r="Z32" i="3"/>
  <c r="AC32" i="3"/>
  <c r="AG32" i="3"/>
  <c r="AJ32" i="3"/>
  <c r="F33" i="3"/>
  <c r="L33" i="3" s="1"/>
  <c r="G33" i="3"/>
  <c r="I33" i="3"/>
  <c r="O33" i="3"/>
  <c r="Q33" i="3"/>
  <c r="S33" i="3"/>
  <c r="W33" i="3"/>
  <c r="V33" i="3" s="1"/>
  <c r="AB33" i="3" s="1"/>
  <c r="X33" i="3"/>
  <c r="AE33" i="3" s="1"/>
  <c r="Z33" i="3"/>
  <c r="AG33" i="3"/>
  <c r="AJ33" i="3"/>
  <c r="D34" i="3"/>
  <c r="E34" i="3"/>
  <c r="F34" i="3"/>
  <c r="L34" i="3" s="1"/>
  <c r="G34" i="3"/>
  <c r="I34" i="3"/>
  <c r="K34" i="3"/>
  <c r="O34" i="3"/>
  <c r="Q34" i="3"/>
  <c r="S34" i="3"/>
  <c r="W34" i="3"/>
  <c r="AC34" i="3" s="1"/>
  <c r="X34" i="3"/>
  <c r="AE34" i="3" s="1"/>
  <c r="Z34" i="3"/>
  <c r="AG34" i="3"/>
  <c r="AJ34" i="3"/>
  <c r="D35" i="3"/>
  <c r="E35" i="3"/>
  <c r="K35" i="3" s="1"/>
  <c r="F35" i="3"/>
  <c r="G35" i="3"/>
  <c r="I35" i="3"/>
  <c r="L35" i="3"/>
  <c r="O35" i="3"/>
  <c r="Q35" i="3"/>
  <c r="S35" i="3"/>
  <c r="X35" i="3"/>
  <c r="W35" i="3" s="1"/>
  <c r="AC35" i="3" s="1"/>
  <c r="Z35" i="3"/>
  <c r="AE35" i="3"/>
  <c r="AG35" i="3"/>
  <c r="AJ35" i="3"/>
  <c r="F36" i="3"/>
  <c r="G36" i="3"/>
  <c r="I36" i="3"/>
  <c r="L36" i="3"/>
  <c r="O36" i="3"/>
  <c r="Q36" i="3"/>
  <c r="S36" i="3"/>
  <c r="W36" i="3"/>
  <c r="X36" i="3"/>
  <c r="AE36" i="3" s="1"/>
  <c r="Z36" i="3"/>
  <c r="AG36" i="3"/>
  <c r="AJ36" i="3"/>
  <c r="E37" i="3"/>
  <c r="K37" i="3" s="1"/>
  <c r="F37" i="3"/>
  <c r="D37" i="3" s="1"/>
  <c r="G37" i="3"/>
  <c r="I37" i="3"/>
  <c r="O37" i="3"/>
  <c r="Q37" i="3"/>
  <c r="S37" i="3"/>
  <c r="X37" i="3"/>
  <c r="AE37" i="3" s="1"/>
  <c r="Z37" i="3"/>
  <c r="AG37" i="3"/>
  <c r="AJ37" i="3"/>
  <c r="D38" i="3"/>
  <c r="E38" i="3"/>
  <c r="F38" i="3"/>
  <c r="G38" i="3"/>
  <c r="I38" i="3"/>
  <c r="K38" i="3"/>
  <c r="L38" i="3"/>
  <c r="O38" i="3"/>
  <c r="Q38" i="3"/>
  <c r="S38" i="3"/>
  <c r="W38" i="3"/>
  <c r="V38" i="3" s="1"/>
  <c r="AB38" i="3" s="1"/>
  <c r="X38" i="3"/>
  <c r="Z38" i="3"/>
  <c r="AC38" i="3"/>
  <c r="AE38" i="3"/>
  <c r="AG38" i="3"/>
  <c r="AJ38" i="3"/>
  <c r="F39" i="3"/>
  <c r="G39" i="3"/>
  <c r="I39" i="3"/>
  <c r="O39" i="3"/>
  <c r="Q39" i="3"/>
  <c r="S39" i="3"/>
  <c r="V39" i="3"/>
  <c r="AB39" i="3" s="1"/>
  <c r="W39" i="3"/>
  <c r="AC39" i="3" s="1"/>
  <c r="X39" i="3"/>
  <c r="Z39" i="3"/>
  <c r="AE39" i="3"/>
  <c r="AG39" i="3"/>
  <c r="AJ39" i="3"/>
  <c r="E40" i="3"/>
  <c r="F40" i="3"/>
  <c r="D40" i="3" s="1"/>
  <c r="G40" i="3"/>
  <c r="I40" i="3"/>
  <c r="L40" i="3"/>
  <c r="O40" i="3"/>
  <c r="Q40" i="3"/>
  <c r="S40" i="3"/>
  <c r="X40" i="3"/>
  <c r="W40" i="3" s="1"/>
  <c r="V40" i="3" s="1"/>
  <c r="Z40" i="3"/>
  <c r="AE40" i="3"/>
  <c r="AG40" i="3"/>
  <c r="AJ40" i="3"/>
  <c r="D41" i="3"/>
  <c r="E41" i="3"/>
  <c r="K41" i="3" s="1"/>
  <c r="F41" i="3"/>
  <c r="L41" i="3" s="1"/>
  <c r="G41" i="3"/>
  <c r="I41" i="3"/>
  <c r="O41" i="3"/>
  <c r="Q41" i="3"/>
  <c r="S41" i="3"/>
  <c r="X41" i="3"/>
  <c r="AE41" i="3" s="1"/>
  <c r="Z41" i="3"/>
  <c r="AG41" i="3"/>
  <c r="AJ41" i="3"/>
  <c r="B43" i="3"/>
  <c r="C43" i="3"/>
  <c r="H43" i="3"/>
  <c r="J43" i="3"/>
  <c r="P43" i="3"/>
  <c r="R43" i="3"/>
  <c r="R44" i="3" s="1"/>
  <c r="G50" i="3" s="1"/>
  <c r="Y43" i="3"/>
  <c r="AA43" i="3"/>
  <c r="AJ43" i="3"/>
  <c r="AK43" i="3"/>
  <c r="H44" i="3"/>
  <c r="AA44" i="3"/>
  <c r="G48" i="3"/>
  <c r="G52" i="3" s="1"/>
  <c r="F52" i="3"/>
  <c r="AC20" i="3" l="1"/>
  <c r="V20" i="3"/>
  <c r="AB20" i="3" s="1"/>
  <c r="AH43" i="3"/>
  <c r="L39" i="3"/>
  <c r="E39" i="3"/>
  <c r="K39" i="3" s="1"/>
  <c r="W37" i="3"/>
  <c r="E33" i="3"/>
  <c r="K33" i="3" s="1"/>
  <c r="E29" i="3"/>
  <c r="K29" i="3" s="1"/>
  <c r="W28" i="3"/>
  <c r="V22" i="3"/>
  <c r="AB22" i="3" s="1"/>
  <c r="D20" i="3"/>
  <c r="E20" i="3"/>
  <c r="K20" i="3" s="1"/>
  <c r="V11" i="3"/>
  <c r="E11" i="3"/>
  <c r="K11" i="3" s="1"/>
  <c r="AF43" i="3"/>
  <c r="W41" i="3"/>
  <c r="AC40" i="3"/>
  <c r="D39" i="3"/>
  <c r="D33" i="3"/>
  <c r="AB32" i="3"/>
  <c r="V26" i="3"/>
  <c r="AB26" i="3" s="1"/>
  <c r="E24" i="3"/>
  <c r="K24" i="3" s="1"/>
  <c r="AC14" i="3"/>
  <c r="S43" i="3"/>
  <c r="AB40" i="3"/>
  <c r="L29" i="3"/>
  <c r="W17" i="3"/>
  <c r="D36" i="3"/>
  <c r="E36" i="3"/>
  <c r="K36" i="3" s="1"/>
  <c r="V27" i="3"/>
  <c r="AB27" i="3" s="1"/>
  <c r="L23" i="3"/>
  <c r="E23" i="3"/>
  <c r="K23" i="3" s="1"/>
  <c r="W21" i="3"/>
  <c r="L20" i="3"/>
  <c r="K19" i="3"/>
  <c r="E17" i="3"/>
  <c r="K17" i="3" s="1"/>
  <c r="E13" i="3"/>
  <c r="K13" i="3" s="1"/>
  <c r="X43" i="3"/>
  <c r="D12" i="3"/>
  <c r="E12" i="3"/>
  <c r="K12" i="3" s="1"/>
  <c r="F43" i="3"/>
  <c r="D11" i="3"/>
  <c r="M43" i="3"/>
  <c r="AC36" i="3"/>
  <c r="V36" i="3"/>
  <c r="AB36" i="3" s="1"/>
  <c r="D28" i="3"/>
  <c r="E28" i="3"/>
  <c r="K28" i="3" s="1"/>
  <c r="L15" i="3"/>
  <c r="E15" i="3"/>
  <c r="K15" i="3" s="1"/>
  <c r="AG43" i="3"/>
  <c r="V34" i="3"/>
  <c r="AB34" i="3" s="1"/>
  <c r="AC33" i="3"/>
  <c r="E32" i="3"/>
  <c r="K32" i="3" s="1"/>
  <c r="AE24" i="3"/>
  <c r="D15" i="3"/>
  <c r="L12" i="3"/>
  <c r="L43" i="3" s="1"/>
  <c r="AC11" i="3"/>
  <c r="K40" i="3"/>
  <c r="L37" i="3"/>
  <c r="AE32" i="3"/>
  <c r="AC24" i="3"/>
  <c r="L24" i="3"/>
  <c r="AC12" i="3"/>
  <c r="V12" i="3"/>
  <c r="AB12" i="3" s="1"/>
  <c r="V35" i="3"/>
  <c r="AB35" i="3" s="1"/>
  <c r="L31" i="3"/>
  <c r="E31" i="3"/>
  <c r="K31" i="3" s="1"/>
  <c r="W29" i="3"/>
  <c r="L28" i="3"/>
  <c r="K27" i="3"/>
  <c r="E21" i="3"/>
  <c r="K21" i="3" s="1"/>
  <c r="AE19" i="3"/>
  <c r="AE43" i="3" s="1"/>
  <c r="AD13" i="3"/>
  <c r="AD14" i="3" s="1"/>
  <c r="AD15" i="3" s="1"/>
  <c r="AD16" i="3" s="1"/>
  <c r="AD17" i="3" s="1"/>
  <c r="AD18" i="3" s="1"/>
  <c r="AD19" i="3" s="1"/>
  <c r="AD20" i="3" s="1"/>
  <c r="AD21" i="3" s="1"/>
  <c r="AD22" i="3" s="1"/>
  <c r="AD23" i="3" s="1"/>
  <c r="AD24" i="3" s="1"/>
  <c r="AD25" i="3" s="1"/>
  <c r="AD26" i="3" s="1"/>
  <c r="AD27" i="3" s="1"/>
  <c r="AD28" i="3" s="1"/>
  <c r="AD29" i="3" s="1"/>
  <c r="AD30" i="3" s="1"/>
  <c r="AD31" i="3" s="1"/>
  <c r="AD32" i="3" s="1"/>
  <c r="AD33" i="3" s="1"/>
  <c r="AD34" i="3" s="1"/>
  <c r="AD35" i="3" s="1"/>
  <c r="AD36" i="3" s="1"/>
  <c r="AD37" i="3" s="1"/>
  <c r="AD38" i="3" s="1"/>
  <c r="AD39" i="3" s="1"/>
  <c r="AD40" i="3" s="1"/>
  <c r="AD41" i="3" s="1"/>
  <c r="T13" i="3"/>
  <c r="T14" i="3" s="1"/>
  <c r="T15" i="3" s="1"/>
  <c r="T16" i="3" s="1"/>
  <c r="T17" i="3" s="1"/>
  <c r="T18" i="3" s="1"/>
  <c r="T19" i="3" s="1"/>
  <c r="T20" i="3" s="1"/>
  <c r="T21" i="3" s="1"/>
  <c r="T22" i="3" s="1"/>
  <c r="T23" i="3" s="1"/>
  <c r="T24" i="3" s="1"/>
  <c r="T25" i="3" s="1"/>
  <c r="T26" i="3" s="1"/>
  <c r="T27" i="3" s="1"/>
  <c r="T28" i="3" s="1"/>
  <c r="T29" i="3" s="1"/>
  <c r="T30" i="3" s="1"/>
  <c r="T31" i="3" s="1"/>
  <c r="T32" i="3" s="1"/>
  <c r="T33" i="3" s="1"/>
  <c r="T34" i="3" s="1"/>
  <c r="T35" i="3" s="1"/>
  <c r="T36" i="3" s="1"/>
  <c r="T37" i="3" s="1"/>
  <c r="T38" i="3" s="1"/>
  <c r="T39" i="3" s="1"/>
  <c r="T40" i="3" s="1"/>
  <c r="T41" i="3" s="1"/>
  <c r="V29" i="3" l="1"/>
  <c r="AB29" i="3" s="1"/>
  <c r="AC29" i="3"/>
  <c r="V21" i="3"/>
  <c r="AB21" i="3" s="1"/>
  <c r="AC21" i="3"/>
  <c r="AC43" i="3" s="1"/>
  <c r="K43" i="3"/>
  <c r="AC37" i="3"/>
  <c r="V37" i="3"/>
  <c r="AB37" i="3" s="1"/>
  <c r="AB11" i="3"/>
  <c r="V41" i="3"/>
  <c r="AB41" i="3" s="1"/>
  <c r="AC41" i="3"/>
  <c r="W43" i="3"/>
  <c r="T43" i="3"/>
  <c r="V17" i="3"/>
  <c r="AB17" i="3" s="1"/>
  <c r="AC17" i="3"/>
  <c r="AC28" i="3"/>
  <c r="V28" i="3"/>
  <c r="AB28" i="3" s="1"/>
  <c r="AD43" i="3"/>
  <c r="D43" i="3"/>
  <c r="AB43" i="3" l="1"/>
  <c r="V43" i="3"/>
</calcChain>
</file>

<file path=xl/comments1.xml><?xml version="1.0" encoding="utf-8"?>
<comments xmlns="http://schemas.openxmlformats.org/spreadsheetml/2006/main">
  <authors>
    <author/>
  </authors>
  <commentList>
    <comment ref="AG43" authorId="0" shapeId="0">
      <text>
        <r>
          <rPr>
            <sz val="10"/>
            <rFont val="Arial"/>
            <family val="2"/>
          </rPr>
          <t xml:space="preserve">Suggested Repair:SUM(AG36,AG39,AG28,AG37,AG34,AG23,AG31,AG26,AG30,AG29,AG21,AG11,AG32,AG27,AG38,AG22,AG33,AG17,AG40,AG16,AG41,AG14,AG13,AG25,AG24,AG18,AG12,AG20,AG19,AG15,AG35,AG42)
</t>
        </r>
      </text>
    </comment>
    <comment ref="AH43" authorId="0" shapeId="0">
      <text>
        <r>
          <rPr>
            <sz val="10"/>
            <rFont val="Arial"/>
            <family val="2"/>
          </rPr>
          <t xml:space="preserve">Suggested Repair:SUM(AH36,AH39,AH28,AH37,AH34,AH23,AH31,AH26,AH30,AH29,AH21,AH11,AH32,AH27,AH38,AH22,AH33,AH17,AH40,AH16,AH41,AH14,AH13,AH25,AH24,AH18,AH12,AH20,AH19,AH15,AH35,AH42)
</t>
        </r>
      </text>
    </comment>
  </commentList>
</comments>
</file>

<file path=xl/sharedStrings.xml><?xml version="1.0" encoding="utf-8"?>
<sst xmlns="http://schemas.openxmlformats.org/spreadsheetml/2006/main" count="99" uniqueCount="37">
  <si>
    <t>Day</t>
  </si>
  <si>
    <t>Demand</t>
  </si>
  <si>
    <t>NGPL</t>
  </si>
  <si>
    <t>Receipt</t>
  </si>
  <si>
    <t>TxOk</t>
  </si>
  <si>
    <t>NIPSCO</t>
  </si>
  <si>
    <t>Delivery</t>
  </si>
  <si>
    <t>Moss Bluff</t>
  </si>
  <si>
    <t>Trunkline</t>
  </si>
  <si>
    <t>ELA</t>
  </si>
  <si>
    <t>Egan</t>
  </si>
  <si>
    <t>Tennessee/Midwestern/NGPL</t>
  </si>
  <si>
    <t>800 Leg</t>
  </si>
  <si>
    <t>Capacity</t>
  </si>
  <si>
    <t>Utilized</t>
  </si>
  <si>
    <t>Available</t>
  </si>
  <si>
    <t>Tennessee</t>
  </si>
  <si>
    <t>Midwestern</t>
  </si>
  <si>
    <t>Storage</t>
  </si>
  <si>
    <t>Injection</t>
  </si>
  <si>
    <t>Total</t>
  </si>
  <si>
    <t>Projected</t>
  </si>
  <si>
    <t>Actual</t>
  </si>
  <si>
    <t>CES</t>
  </si>
  <si>
    <t>into</t>
  </si>
  <si>
    <t>(Contract 115446)</t>
  </si>
  <si>
    <t>9/30/99</t>
  </si>
  <si>
    <t>09/30/99</t>
  </si>
  <si>
    <t>(Tennessee Contract 29643 / Midwestern Contract 29641 / NGPL Contract 115444)</t>
  </si>
  <si>
    <t>(Contract 016183)</t>
  </si>
  <si>
    <t>Injection after 2.13% Fuel Loss:</t>
  </si>
  <si>
    <t xml:space="preserve">SUMMARY OF INJECTION(S) </t>
  </si>
  <si>
    <t>MOSS BLUFF:</t>
  </si>
  <si>
    <t>EGAN:</t>
  </si>
  <si>
    <t>TOTAL:</t>
  </si>
  <si>
    <t>AUG 1999 NIPSCO CHOICE</t>
  </si>
  <si>
    <t>Minimum August Ending Balance: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</si>
</sst>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(* #,##0.00_);_(* \(#,##0.00\);_(* &quot;-&quot;??_);_(@_)"/>
    <numFmt numFmtId="177" formatCode="_(* #,##0_);_(* \(#,##0\);_(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9"/>
      <name val="宋体"/>
      <family val="3"/>
      <charset val="134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105">
    <xf numFmtId="0" fontId="0" fillId="0" borderId="0" xfId="0"/>
    <xf numFmtId="177" fontId="0" fillId="0" borderId="0" xfId="1" applyNumberFormat="1" applyFont="1"/>
    <xf numFmtId="0" fontId="2" fillId="0" borderId="0" xfId="0" applyFont="1"/>
    <xf numFmtId="177" fontId="0" fillId="0" borderId="1" xfId="1" applyNumberFormat="1" applyFont="1" applyBorder="1"/>
    <xf numFmtId="177" fontId="0" fillId="0" borderId="2" xfId="1" applyNumberFormat="1" applyFont="1" applyBorder="1"/>
    <xf numFmtId="177" fontId="0" fillId="0" borderId="3" xfId="1" applyNumberFormat="1" applyFont="1" applyBorder="1" applyAlignment="1"/>
    <xf numFmtId="177" fontId="0" fillId="0" borderId="0" xfId="1" applyNumberFormat="1" applyFont="1" applyBorder="1" applyAlignment="1">
      <alignment horizontal="center"/>
    </xf>
    <xf numFmtId="177" fontId="0" fillId="0" borderId="4" xfId="1" applyNumberFormat="1" applyFont="1" applyBorder="1" applyAlignment="1">
      <alignment horizontal="center"/>
    </xf>
    <xf numFmtId="177" fontId="0" fillId="0" borderId="3" xfId="1" applyNumberFormat="1" applyFont="1" applyBorder="1" applyAlignment="1">
      <alignment horizontal="center"/>
    </xf>
    <xf numFmtId="177" fontId="0" fillId="0" borderId="5" xfId="1" applyNumberFormat="1" applyFont="1" applyBorder="1" applyAlignment="1">
      <alignment horizontal="center"/>
    </xf>
    <xf numFmtId="177" fontId="0" fillId="0" borderId="6" xfId="1" applyNumberFormat="1" applyFont="1" applyBorder="1" applyAlignment="1">
      <alignment horizontal="center"/>
    </xf>
    <xf numFmtId="177" fontId="0" fillId="0" borderId="7" xfId="1" applyNumberFormat="1" applyFont="1" applyBorder="1" applyAlignment="1">
      <alignment horizontal="center"/>
    </xf>
    <xf numFmtId="177" fontId="0" fillId="0" borderId="3" xfId="1" applyNumberFormat="1" applyFont="1" applyBorder="1"/>
    <xf numFmtId="177" fontId="0" fillId="0" borderId="0" xfId="1" applyNumberFormat="1" applyFont="1" applyBorder="1"/>
    <xf numFmtId="177" fontId="0" fillId="0" borderId="4" xfId="1" applyNumberFormat="1" applyFont="1" applyBorder="1"/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0" xfId="0" applyBorder="1"/>
    <xf numFmtId="177" fontId="0" fillId="0" borderId="10" xfId="1" applyNumberFormat="1" applyFont="1" applyBorder="1"/>
    <xf numFmtId="177" fontId="0" fillId="0" borderId="9" xfId="1" applyNumberFormat="1" applyFont="1" applyBorder="1"/>
    <xf numFmtId="177" fontId="0" fillId="0" borderId="10" xfId="1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177" fontId="0" fillId="0" borderId="5" xfId="1" quotePrefix="1" applyNumberFormat="1" applyFont="1" applyBorder="1" applyAlignment="1">
      <alignment horizontal="center"/>
    </xf>
    <xf numFmtId="177" fontId="0" fillId="0" borderId="6" xfId="1" quotePrefix="1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177" fontId="3" fillId="0" borderId="8" xfId="1" applyNumberFormat="1" applyFont="1" applyBorder="1"/>
    <xf numFmtId="177" fontId="3" fillId="0" borderId="8" xfId="1" applyNumberFormat="1" applyFont="1" applyBorder="1" applyAlignment="1"/>
    <xf numFmtId="0" fontId="3" fillId="0" borderId="8" xfId="0" applyFont="1" applyBorder="1"/>
    <xf numFmtId="177" fontId="3" fillId="0" borderId="1" xfId="1" applyNumberFormat="1" applyFont="1" applyBorder="1" applyAlignment="1"/>
    <xf numFmtId="177" fontId="0" fillId="0" borderId="0" xfId="1" applyNumberFormat="1" applyFont="1" applyBorder="1" applyAlignment="1"/>
    <xf numFmtId="177" fontId="0" fillId="2" borderId="0" xfId="1" applyNumberFormat="1" applyFont="1" applyFill="1" applyBorder="1"/>
    <xf numFmtId="177" fontId="0" fillId="2" borderId="4" xfId="1" applyNumberFormat="1" applyFont="1" applyFill="1" applyBorder="1"/>
    <xf numFmtId="0" fontId="0" fillId="2" borderId="0" xfId="0" applyFill="1" applyBorder="1"/>
    <xf numFmtId="177" fontId="0" fillId="3" borderId="0" xfId="1" applyNumberFormat="1" applyFont="1" applyFill="1" applyBorder="1"/>
    <xf numFmtId="177" fontId="0" fillId="3" borderId="4" xfId="1" applyNumberFormat="1" applyFont="1" applyFill="1" applyBorder="1"/>
    <xf numFmtId="177" fontId="0" fillId="4" borderId="0" xfId="1" applyNumberFormat="1" applyFont="1" applyFill="1" applyBorder="1"/>
    <xf numFmtId="177" fontId="0" fillId="4" borderId="4" xfId="1" applyNumberFormat="1" applyFont="1" applyFill="1" applyBorder="1"/>
    <xf numFmtId="177" fontId="4" fillId="0" borderId="4" xfId="1" applyNumberFormat="1" applyFont="1" applyBorder="1"/>
    <xf numFmtId="177" fontId="0" fillId="5" borderId="0" xfId="1" applyNumberFormat="1" applyFont="1" applyFill="1" applyBorder="1"/>
    <xf numFmtId="177" fontId="0" fillId="6" borderId="0" xfId="1" applyNumberFormat="1" applyFont="1" applyFill="1" applyBorder="1"/>
    <xf numFmtId="177" fontId="0" fillId="0" borderId="0" xfId="1" applyNumberFormat="1" applyFont="1" applyFill="1" applyBorder="1"/>
    <xf numFmtId="177" fontId="4" fillId="0" borderId="0" xfId="1" applyNumberFormat="1" applyFont="1" applyBorder="1" applyAlignment="1">
      <alignment horizontal="center"/>
    </xf>
    <xf numFmtId="177" fontId="4" fillId="0" borderId="6" xfId="1" applyNumberFormat="1" applyFont="1" applyBorder="1" applyAlignment="1">
      <alignment horizontal="center"/>
    </xf>
    <xf numFmtId="177" fontId="0" fillId="7" borderId="0" xfId="1" applyNumberFormat="1" applyFont="1" applyFill="1" applyBorder="1"/>
    <xf numFmtId="0" fontId="3" fillId="0" borderId="11" xfId="0" applyFont="1" applyBorder="1"/>
    <xf numFmtId="177" fontId="3" fillId="0" borderId="5" xfId="1" applyNumberFormat="1" applyFont="1" applyBorder="1"/>
    <xf numFmtId="177" fontId="3" fillId="0" borderId="6" xfId="1" applyNumberFormat="1" applyFont="1" applyBorder="1"/>
    <xf numFmtId="177" fontId="3" fillId="0" borderId="11" xfId="1" applyNumberFormat="1" applyFont="1" applyBorder="1"/>
    <xf numFmtId="177" fontId="3" fillId="0" borderId="0" xfId="1" applyNumberFormat="1" applyFont="1" applyFill="1" applyBorder="1"/>
    <xf numFmtId="177" fontId="0" fillId="0" borderId="0" xfId="1" quotePrefix="1" applyNumberFormat="1" applyFont="1" applyBorder="1"/>
    <xf numFmtId="15" fontId="0" fillId="0" borderId="10" xfId="1" applyNumberFormat="1" applyFont="1" applyBorder="1"/>
    <xf numFmtId="177" fontId="5" fillId="0" borderId="0" xfId="1" applyNumberFormat="1" applyFont="1"/>
    <xf numFmtId="177" fontId="0" fillId="0" borderId="0" xfId="1" applyNumberFormat="1" applyFont="1" applyAlignment="1">
      <alignment horizontal="right"/>
    </xf>
    <xf numFmtId="177" fontId="0" fillId="0" borderId="12" xfId="1" applyNumberFormat="1" applyFont="1" applyBorder="1"/>
    <xf numFmtId="177" fontId="0" fillId="0" borderId="13" xfId="1" applyNumberFormat="1" applyFont="1" applyBorder="1"/>
    <xf numFmtId="15" fontId="0" fillId="0" borderId="13" xfId="1" applyNumberFormat="1" applyFont="1" applyBorder="1"/>
    <xf numFmtId="15" fontId="0" fillId="0" borderId="14" xfId="1" applyNumberFormat="1" applyFont="1" applyBorder="1"/>
    <xf numFmtId="177" fontId="0" fillId="0" borderId="15" xfId="1" applyNumberFormat="1" applyFont="1" applyBorder="1"/>
    <xf numFmtId="177" fontId="0" fillId="0" borderId="16" xfId="1" applyNumberFormat="1" applyFont="1" applyBorder="1"/>
    <xf numFmtId="177" fontId="0" fillId="0" borderId="15" xfId="1" applyNumberFormat="1" applyFont="1" applyBorder="1" applyAlignment="1">
      <alignment horizontal="right"/>
    </xf>
    <xf numFmtId="177" fontId="0" fillId="0" borderId="0" xfId="1" applyNumberFormat="1" applyFont="1" applyBorder="1" applyAlignment="1">
      <alignment horizontal="right"/>
    </xf>
    <xf numFmtId="177" fontId="0" fillId="0" borderId="17" xfId="1" applyNumberFormat="1" applyFont="1" applyBorder="1"/>
    <xf numFmtId="177" fontId="0" fillId="0" borderId="18" xfId="1" applyNumberFormat="1" applyFont="1" applyBorder="1"/>
    <xf numFmtId="177" fontId="5" fillId="0" borderId="0" xfId="1" applyNumberFormat="1" applyFont="1" applyBorder="1"/>
    <xf numFmtId="177" fontId="5" fillId="0" borderId="16" xfId="1" applyNumberFormat="1" applyFont="1" applyBorder="1"/>
    <xf numFmtId="177" fontId="0" fillId="0" borderId="18" xfId="1" applyNumberFormat="1" applyFont="1" applyBorder="1" applyAlignment="1">
      <alignment horizontal="right"/>
    </xf>
    <xf numFmtId="177" fontId="5" fillId="0" borderId="19" xfId="1" applyNumberFormat="1" applyFont="1" applyBorder="1"/>
    <xf numFmtId="177" fontId="5" fillId="0" borderId="20" xfId="1" applyNumberFormat="1" applyFont="1" applyBorder="1"/>
    <xf numFmtId="177" fontId="0" fillId="0" borderId="0" xfId="1" applyNumberFormat="1" applyFont="1" applyAlignment="1"/>
    <xf numFmtId="0" fontId="0" fillId="0" borderId="10" xfId="0" applyFill="1" applyBorder="1"/>
    <xf numFmtId="177" fontId="0" fillId="0" borderId="8" xfId="1" applyNumberFormat="1" applyFont="1" applyFill="1" applyBorder="1"/>
    <xf numFmtId="177" fontId="0" fillId="0" borderId="1" xfId="1" applyNumberFormat="1" applyFont="1" applyFill="1" applyBorder="1"/>
    <xf numFmtId="177" fontId="4" fillId="0" borderId="0" xfId="1" applyNumberFormat="1" applyFont="1" applyFill="1" applyBorder="1"/>
    <xf numFmtId="177" fontId="0" fillId="0" borderId="2" xfId="1" applyNumberFormat="1" applyFont="1" applyFill="1" applyBorder="1"/>
    <xf numFmtId="177" fontId="0" fillId="0" borderId="10" xfId="1" applyNumberFormat="1" applyFont="1" applyFill="1" applyBorder="1"/>
    <xf numFmtId="177" fontId="0" fillId="0" borderId="3" xfId="1" applyNumberFormat="1" applyFont="1" applyFill="1" applyBorder="1"/>
    <xf numFmtId="177" fontId="0" fillId="0" borderId="4" xfId="1" applyNumberFormat="1" applyFont="1" applyFill="1" applyBorder="1"/>
    <xf numFmtId="0" fontId="0" fillId="0" borderId="3" xfId="0" applyFill="1" applyBorder="1"/>
    <xf numFmtId="0" fontId="0" fillId="0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9" borderId="0" xfId="0" applyFill="1"/>
    <xf numFmtId="0" fontId="0" fillId="8" borderId="0" xfId="0" applyFill="1"/>
    <xf numFmtId="0" fontId="0" fillId="8" borderId="0" xfId="0" applyFill="1"/>
    <xf numFmtId="177" fontId="0" fillId="10" borderId="3" xfId="1" applyNumberFormat="1" applyFont="1" applyFill="1" applyBorder="1"/>
    <xf numFmtId="177" fontId="0" fillId="10" borderId="0" xfId="1" applyNumberFormat="1" applyFont="1" applyFill="1" applyBorder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457200</xdr:colOff>
      <xdr:row>58</xdr:row>
      <xdr:rowOff>47625</xdr:rowOff>
    </xdr:to>
    <xdr:sp macro="" textlink="">
      <xdr:nvSpPr>
        <xdr:cNvPr id="11267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53"/>
  <sheetViews>
    <sheetView showFormulas="1" tabSelected="1" zoomScale="7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W17" sqref="AW17"/>
    </sheetView>
  </sheetViews>
  <sheetFormatPr defaultRowHeight="12.75" x14ac:dyDescent="0.2"/>
  <cols>
    <col min="1" max="1" width="10.85546875" customWidth="1" collapsed="1"/>
    <col min="2" max="2" width="10" style="1" customWidth="1" collapsed="1"/>
    <col min="3" max="3" width="9.42578125" style="1" customWidth="1" collapsed="1"/>
    <col min="4" max="4" width="10.28515625" style="1" customWidth="1" collapsed="1"/>
    <col min="5" max="5" width="11" style="1" customWidth="1" collapsed="1"/>
    <col min="6" max="6" width="10.7109375" style="1" customWidth="1" collapsed="1"/>
    <col min="7" max="7" width="11.85546875" style="1" customWidth="1" collapsed="1"/>
    <col min="8" max="8" width="9" style="1" customWidth="1" collapsed="1"/>
    <col min="9" max="9" width="10.7109375" style="1" customWidth="1" collapsed="1"/>
    <col min="10" max="10" width="9.85546875" style="1" customWidth="1" collapsed="1"/>
    <col min="11" max="11" width="9.5703125" style="1" customWidth="1" collapsed="1"/>
    <col min="12" max="12" width="9.7109375" style="1" customWidth="1" collapsed="1"/>
    <col min="13" max="13" width="10.140625" style="1" customWidth="1" collapsed="1"/>
    <col min="14" max="14" width="1" style="1" customWidth="1" collapsed="1"/>
    <col min="15" max="20" width="7.85546875" style="1" customWidth="1" collapsed="1"/>
    <col min="21" max="21" width="4.42578125" style="1" customWidth="1" collapsed="1"/>
    <col min="22" max="22" width="10" style="1" customWidth="1" collapsed="1"/>
    <col min="23" max="25" width="10.140625" style="1" customWidth="1" collapsed="1"/>
    <col min="26" max="27" width="7.85546875" style="1" customWidth="1" collapsed="1"/>
    <col min="28" max="28" width="9.7109375" style="1" customWidth="1" collapsed="1"/>
    <col min="29" max="29" width="9.140625" style="1" collapsed="1"/>
    <col min="30" max="31" width="10.140625" style="1" customWidth="1" collapsed="1"/>
    <col min="32" max="32" width="10.42578125" style="1" customWidth="1" collapsed="1"/>
    <col min="33" max="33" width="10.7109375" style="1" customWidth="1" collapsed="1"/>
    <col min="34" max="34" width="10.140625" style="1" customWidth="1" collapsed="1"/>
    <col min="35" max="35" width="1.28515625" customWidth="1" collapsed="1"/>
    <col min="37" max="37" width="10.7109375" style="1" customWidth="1" collapsed="1"/>
  </cols>
  <sheetData>
    <row r="1" spans="1:37" ht="15.75" x14ac:dyDescent="0.25">
      <c r="A1" s="2" t="s">
        <v>35</v>
      </c>
    </row>
    <row r="4" spans="1:37" x14ac:dyDescent="0.2">
      <c r="A4" s="15"/>
      <c r="B4" s="27" t="s">
        <v>1</v>
      </c>
      <c r="C4" s="3"/>
      <c r="D4" s="3"/>
      <c r="E4" s="28" t="s">
        <v>2</v>
      </c>
      <c r="F4" s="3"/>
      <c r="G4" s="3"/>
      <c r="H4" s="3"/>
      <c r="I4" s="3"/>
      <c r="J4" s="3"/>
      <c r="K4" s="3"/>
      <c r="L4" s="3"/>
      <c r="M4" s="4"/>
      <c r="N4" s="19"/>
      <c r="O4" s="28" t="s">
        <v>8</v>
      </c>
      <c r="P4" s="3"/>
      <c r="Q4" s="3"/>
      <c r="R4" s="3"/>
      <c r="S4" s="3"/>
      <c r="T4" s="4"/>
      <c r="U4" s="19"/>
      <c r="V4" s="28" t="s">
        <v>11</v>
      </c>
      <c r="W4" s="30"/>
      <c r="X4" s="30"/>
      <c r="Y4" s="3"/>
      <c r="Z4" s="3"/>
      <c r="AA4" s="3"/>
      <c r="AB4" s="3"/>
      <c r="AC4" s="3"/>
      <c r="AD4" s="3"/>
      <c r="AE4" s="3"/>
      <c r="AF4" s="3"/>
      <c r="AG4" s="3"/>
      <c r="AH4" s="4"/>
      <c r="AI4" s="15"/>
      <c r="AJ4" s="29" t="s">
        <v>18</v>
      </c>
      <c r="AK4" s="4"/>
    </row>
    <row r="5" spans="1:37" x14ac:dyDescent="0.2">
      <c r="A5" s="17"/>
      <c r="B5" s="12"/>
      <c r="C5" s="13"/>
      <c r="D5" s="13"/>
      <c r="E5" s="5" t="s">
        <v>25</v>
      </c>
      <c r="F5" s="13"/>
      <c r="G5" s="51" t="s">
        <v>26</v>
      </c>
      <c r="H5" s="13"/>
      <c r="I5" s="13"/>
      <c r="J5" s="13"/>
      <c r="K5" s="13"/>
      <c r="L5" s="13"/>
      <c r="M5" s="14"/>
      <c r="N5" s="18"/>
      <c r="O5" s="5" t="s">
        <v>29</v>
      </c>
      <c r="P5" s="13"/>
      <c r="Q5" s="51" t="s">
        <v>27</v>
      </c>
      <c r="R5" s="13"/>
      <c r="S5" s="13"/>
      <c r="T5" s="14"/>
      <c r="U5" s="18"/>
      <c r="V5" s="5" t="s">
        <v>28</v>
      </c>
      <c r="W5" s="31"/>
      <c r="X5" s="31"/>
      <c r="Y5" s="13"/>
      <c r="Z5" s="13"/>
      <c r="AA5" s="13"/>
      <c r="AB5" s="13"/>
      <c r="AC5" s="13"/>
      <c r="AD5" s="51" t="s">
        <v>27</v>
      </c>
      <c r="AE5" s="13"/>
      <c r="AF5" s="13"/>
      <c r="AG5" s="13"/>
      <c r="AH5" s="14"/>
      <c r="AI5" s="17"/>
      <c r="AJ5" s="22"/>
      <c r="AK5" s="14"/>
    </row>
    <row r="6" spans="1:37" x14ac:dyDescent="0.2">
      <c r="A6" s="17"/>
      <c r="B6" s="12"/>
      <c r="C6" s="13"/>
      <c r="D6" s="13"/>
      <c r="E6" s="5"/>
      <c r="F6" s="13"/>
      <c r="G6" s="13"/>
      <c r="H6" s="13"/>
      <c r="I6" s="13"/>
      <c r="J6" s="13"/>
      <c r="K6" s="13"/>
      <c r="L6" s="13"/>
      <c r="M6" s="14"/>
      <c r="N6" s="18"/>
      <c r="O6" s="5"/>
      <c r="P6" s="13"/>
      <c r="Q6" s="13"/>
      <c r="R6" s="13"/>
      <c r="S6" s="13"/>
      <c r="T6" s="14"/>
      <c r="U6" s="18"/>
      <c r="V6" s="5"/>
      <c r="W6" s="31"/>
      <c r="X6" s="31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7"/>
      <c r="AJ6" s="22"/>
      <c r="AK6" s="14"/>
    </row>
    <row r="7" spans="1:37" x14ac:dyDescent="0.2">
      <c r="A7" s="16"/>
      <c r="B7" s="8"/>
      <c r="C7" s="6"/>
      <c r="D7" s="43" t="s">
        <v>20</v>
      </c>
      <c r="E7" s="5"/>
      <c r="F7" s="6"/>
      <c r="G7" s="6"/>
      <c r="H7" s="6" t="s">
        <v>6</v>
      </c>
      <c r="I7" s="6"/>
      <c r="J7" s="6" t="s">
        <v>6</v>
      </c>
      <c r="K7" s="6" t="s">
        <v>20</v>
      </c>
      <c r="L7" s="6"/>
      <c r="M7" s="7"/>
      <c r="N7" s="20"/>
      <c r="O7" s="5"/>
      <c r="P7" s="6"/>
      <c r="Q7" s="6"/>
      <c r="R7" s="6"/>
      <c r="S7" s="6"/>
      <c r="T7" s="7"/>
      <c r="U7" s="20"/>
      <c r="V7" s="5"/>
      <c r="W7" s="6" t="s">
        <v>6</v>
      </c>
      <c r="X7" s="6" t="s">
        <v>6</v>
      </c>
      <c r="Y7" s="6"/>
      <c r="Z7" s="6"/>
      <c r="AA7" s="6"/>
      <c r="AB7" s="6" t="s">
        <v>20</v>
      </c>
      <c r="AC7" s="6" t="s">
        <v>16</v>
      </c>
      <c r="AD7" s="6" t="s">
        <v>16</v>
      </c>
      <c r="AE7" s="6" t="s">
        <v>17</v>
      </c>
      <c r="AF7" s="6" t="s">
        <v>17</v>
      </c>
      <c r="AG7" s="6" t="s">
        <v>2</v>
      </c>
      <c r="AH7" s="7" t="s">
        <v>2</v>
      </c>
      <c r="AI7" s="16"/>
      <c r="AJ7" s="21"/>
      <c r="AK7" s="7"/>
    </row>
    <row r="8" spans="1:37" x14ac:dyDescent="0.2">
      <c r="A8" s="16"/>
      <c r="B8" s="8"/>
      <c r="C8" s="6"/>
      <c r="D8" s="43" t="s">
        <v>6</v>
      </c>
      <c r="E8" s="8" t="s">
        <v>3</v>
      </c>
      <c r="F8" s="6" t="s">
        <v>6</v>
      </c>
      <c r="G8" s="6" t="s">
        <v>3</v>
      </c>
      <c r="H8" s="6" t="s">
        <v>5</v>
      </c>
      <c r="I8" s="6" t="s">
        <v>3</v>
      </c>
      <c r="J8" s="6" t="s">
        <v>23</v>
      </c>
      <c r="K8" s="6" t="s">
        <v>3</v>
      </c>
      <c r="L8" s="6" t="s">
        <v>13</v>
      </c>
      <c r="M8" s="7" t="s">
        <v>13</v>
      </c>
      <c r="N8" s="20"/>
      <c r="O8" s="8" t="s">
        <v>3</v>
      </c>
      <c r="P8" s="6" t="s">
        <v>6</v>
      </c>
      <c r="Q8" s="6" t="s">
        <v>3</v>
      </c>
      <c r="R8" s="6" t="s">
        <v>6</v>
      </c>
      <c r="S8" s="6" t="s">
        <v>13</v>
      </c>
      <c r="T8" s="7" t="s">
        <v>13</v>
      </c>
      <c r="U8" s="20"/>
      <c r="V8" s="8" t="s">
        <v>3</v>
      </c>
      <c r="W8" s="6" t="s">
        <v>24</v>
      </c>
      <c r="X8" s="6" t="s">
        <v>24</v>
      </c>
      <c r="Y8" s="6" t="s">
        <v>6</v>
      </c>
      <c r="Z8" s="6" t="s">
        <v>3</v>
      </c>
      <c r="AA8" s="6" t="s">
        <v>6</v>
      </c>
      <c r="AB8" s="6" t="s">
        <v>3</v>
      </c>
      <c r="AC8" s="6" t="s">
        <v>13</v>
      </c>
      <c r="AD8" s="6" t="s">
        <v>13</v>
      </c>
      <c r="AE8" s="6" t="s">
        <v>13</v>
      </c>
      <c r="AF8" s="6" t="s">
        <v>13</v>
      </c>
      <c r="AG8" s="6" t="s">
        <v>13</v>
      </c>
      <c r="AH8" s="6" t="s">
        <v>13</v>
      </c>
      <c r="AI8" s="16"/>
      <c r="AJ8" s="21" t="s">
        <v>19</v>
      </c>
      <c r="AK8" s="7" t="s">
        <v>19</v>
      </c>
    </row>
    <row r="9" spans="1:37" x14ac:dyDescent="0.2">
      <c r="A9" s="26" t="s">
        <v>0</v>
      </c>
      <c r="B9" s="9" t="s">
        <v>21</v>
      </c>
      <c r="C9" s="10" t="s">
        <v>22</v>
      </c>
      <c r="D9" s="44" t="s">
        <v>5</v>
      </c>
      <c r="E9" s="9" t="s">
        <v>4</v>
      </c>
      <c r="F9" s="10" t="s">
        <v>5</v>
      </c>
      <c r="G9" s="10" t="s">
        <v>4</v>
      </c>
      <c r="H9" s="10" t="s">
        <v>7</v>
      </c>
      <c r="I9" s="10" t="s">
        <v>4</v>
      </c>
      <c r="J9" s="10" t="s">
        <v>7</v>
      </c>
      <c r="K9" s="10" t="s">
        <v>4</v>
      </c>
      <c r="L9" s="10" t="s">
        <v>14</v>
      </c>
      <c r="M9" s="11" t="s">
        <v>15</v>
      </c>
      <c r="N9" s="20"/>
      <c r="O9" s="9" t="s">
        <v>9</v>
      </c>
      <c r="P9" s="10" t="s">
        <v>5</v>
      </c>
      <c r="Q9" s="10" t="s">
        <v>9</v>
      </c>
      <c r="R9" s="10" t="s">
        <v>10</v>
      </c>
      <c r="S9" s="10" t="s">
        <v>14</v>
      </c>
      <c r="T9" s="11" t="s">
        <v>15</v>
      </c>
      <c r="U9" s="20"/>
      <c r="V9" s="23" t="s">
        <v>12</v>
      </c>
      <c r="W9" s="10" t="s">
        <v>17</v>
      </c>
      <c r="X9" s="10" t="s">
        <v>2</v>
      </c>
      <c r="Y9" s="10" t="s">
        <v>5</v>
      </c>
      <c r="Z9" s="24" t="s">
        <v>12</v>
      </c>
      <c r="AA9" s="10" t="s">
        <v>10</v>
      </c>
      <c r="AB9" s="10" t="s">
        <v>12</v>
      </c>
      <c r="AC9" s="10" t="s">
        <v>14</v>
      </c>
      <c r="AD9" s="10" t="s">
        <v>15</v>
      </c>
      <c r="AE9" s="10" t="s">
        <v>14</v>
      </c>
      <c r="AF9" s="10" t="s">
        <v>15</v>
      </c>
      <c r="AG9" s="10" t="s">
        <v>14</v>
      </c>
      <c r="AH9" s="10" t="s">
        <v>15</v>
      </c>
      <c r="AI9" s="16"/>
      <c r="AJ9" s="25" t="s">
        <v>14</v>
      </c>
      <c r="AK9" s="11" t="s">
        <v>15</v>
      </c>
    </row>
    <row r="10" spans="1:37" s="80" customFormat="1" x14ac:dyDescent="0.2">
      <c r="A10" s="71"/>
      <c r="B10" s="72"/>
      <c r="C10" s="73"/>
      <c r="D10" s="74"/>
      <c r="E10" s="72"/>
      <c r="F10" s="73"/>
      <c r="G10" s="73"/>
      <c r="H10" s="73"/>
      <c r="I10" s="73"/>
      <c r="J10" s="73"/>
      <c r="K10" s="73"/>
      <c r="L10" s="73"/>
      <c r="M10" s="75"/>
      <c r="N10" s="76"/>
      <c r="O10" s="77"/>
      <c r="P10" s="42"/>
      <c r="Q10" s="42"/>
      <c r="R10" s="42"/>
      <c r="S10" s="42"/>
      <c r="T10" s="78"/>
      <c r="U10" s="76"/>
      <c r="V10" s="77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78"/>
      <c r="AI10" s="71"/>
      <c r="AJ10" s="79"/>
      <c r="AK10" s="78"/>
    </row>
    <row r="11" spans="1:37" x14ac:dyDescent="0.2">
      <c r="A11" s="52">
        <v>36373</v>
      </c>
      <c r="B11" s="12">
        <v>450</v>
      </c>
      <c r="C11" s="50">
        <v>450</v>
      </c>
      <c r="D11" s="82">
        <f>F11+P11+Y11</f>
        <v>2063</v>
      </c>
      <c r="E11" s="103">
        <f>ROUND(F11/0.962,0)</f>
        <v>1266</v>
      </c>
      <c r="F11" s="34">
        <f>450+768</f>
        <v>1218</v>
      </c>
      <c r="G11" s="104">
        <f>ROUND(H11/0.984,0)</f>
        <v>0</v>
      </c>
      <c r="H11" s="32">
        <v>0</v>
      </c>
      <c r="I11" s="104">
        <f>ROUND(J11/0.984,0)</f>
        <v>67</v>
      </c>
      <c r="J11" s="40">
        <v>66</v>
      </c>
      <c r="K11" s="83">
        <f>E11+G11+I11</f>
        <v>1333</v>
      </c>
      <c r="L11" s="84">
        <f>F11+H11+J11</f>
        <v>1284</v>
      </c>
      <c r="M11" s="33">
        <v>1284</v>
      </c>
      <c r="N11" s="18"/>
      <c r="O11" s="103">
        <f>ROUND(P11/0.9737,0)</f>
        <v>290</v>
      </c>
      <c r="P11" s="35">
        <v>282</v>
      </c>
      <c r="Q11" s="104">
        <f>ROUND(R11/0.99,0)</f>
        <v>0</v>
      </c>
      <c r="R11" s="35">
        <v>0</v>
      </c>
      <c r="S11" s="86">
        <f>P11+R11</f>
        <v>282</v>
      </c>
      <c r="T11" s="36">
        <v>282</v>
      </c>
      <c r="U11" s="18"/>
      <c r="V11" s="103">
        <f>ROUND(W11/0.983,0)</f>
        <v>589</v>
      </c>
      <c r="W11" s="104">
        <f>ROUND(X11/0.99,0)</f>
        <v>579</v>
      </c>
      <c r="X11" s="104">
        <f>ROUND(Y11/0.9825,0)</f>
        <v>573</v>
      </c>
      <c r="Y11" s="45">
        <v>563</v>
      </c>
      <c r="Z11" s="104">
        <f>ROUND(AA11/0.9905,0)</f>
        <v>0</v>
      </c>
      <c r="AA11" s="41">
        <v>0</v>
      </c>
      <c r="AB11" s="90">
        <f>V11+Z11</f>
        <v>589</v>
      </c>
      <c r="AC11" s="91">
        <f>W11+AA11</f>
        <v>579</v>
      </c>
      <c r="AD11" s="37">
        <v>579</v>
      </c>
      <c r="AE11" s="88">
        <f>X11</f>
        <v>573</v>
      </c>
      <c r="AF11" s="37">
        <v>573</v>
      </c>
      <c r="AG11" s="89">
        <f>Y11</f>
        <v>563</v>
      </c>
      <c r="AH11" s="38">
        <v>573</v>
      </c>
      <c r="AI11" s="17"/>
      <c r="AJ11" s="95">
        <f>H11+R11+AA11</f>
        <v>0</v>
      </c>
      <c r="AK11" s="39">
        <v>1092</v>
      </c>
    </row>
    <row r="12" spans="1:37" x14ac:dyDescent="0.2">
      <c r="A12" s="81">
        <f>A11+1</f>
        <v>36374</v>
      </c>
      <c r="B12" s="12">
        <v>514</v>
      </c>
      <c r="C12" s="50">
        <v>514</v>
      </c>
      <c r="D12" s="82">
        <f t="shared" ref="D12:D41" si="0">F12+P12+Y12</f>
        <v>2127</v>
      </c>
      <c r="E12" s="103">
        <f t="shared" ref="E12:E41" si="1">ROUND(F12/0.962,0)</f>
        <v>1333</v>
      </c>
      <c r="F12" s="34">
        <f>514+768</f>
        <v>1282</v>
      </c>
      <c r="G12" s="104">
        <f t="shared" ref="G12:I41" si="2">ROUND(H12/0.984,0)</f>
        <v>0</v>
      </c>
      <c r="H12" s="32">
        <v>0</v>
      </c>
      <c r="I12" s="104">
        <f t="shared" si="2"/>
        <v>0</v>
      </c>
      <c r="J12" s="40">
        <v>0</v>
      </c>
      <c r="K12" s="83">
        <f t="shared" ref="K12:L41" si="3">E12+G12+I12</f>
        <v>1333</v>
      </c>
      <c r="L12" s="84">
        <f t="shared" si="3"/>
        <v>1282</v>
      </c>
      <c r="M12" s="85">
        <f>M11</f>
        <v>1284</v>
      </c>
      <c r="N12" s="18"/>
      <c r="O12" s="103">
        <f t="shared" ref="O12:O41" si="4">ROUND(P12/0.9737,0)</f>
        <v>290</v>
      </c>
      <c r="P12" s="35">
        <v>282</v>
      </c>
      <c r="Q12" s="104">
        <f t="shared" ref="Q12:Q40" si="5">ROUND(R12/0.99,0)</f>
        <v>0</v>
      </c>
      <c r="R12" s="35">
        <v>0</v>
      </c>
      <c r="S12" s="86">
        <f t="shared" ref="S12:S40" si="6">P12+R12</f>
        <v>282</v>
      </c>
      <c r="T12" s="87">
        <f>T11</f>
        <v>282</v>
      </c>
      <c r="U12" s="18"/>
      <c r="V12" s="103">
        <f t="shared" ref="V12:V41" si="7">ROUND(W12/0.983,0)</f>
        <v>589</v>
      </c>
      <c r="W12" s="104">
        <f t="shared" ref="W12:W41" si="8">ROUND(X12/0.99,0)</f>
        <v>579</v>
      </c>
      <c r="X12" s="104">
        <f t="shared" ref="X12:X41" si="9">ROUND(Y12/0.9825,0)</f>
        <v>573</v>
      </c>
      <c r="Y12" s="45">
        <v>563</v>
      </c>
      <c r="Z12" s="104">
        <f t="shared" ref="Z12:Z41" si="10">ROUND(AA12/0.9905,0)</f>
        <v>0</v>
      </c>
      <c r="AA12" s="41">
        <v>0</v>
      </c>
      <c r="AB12" s="90">
        <f t="shared" ref="AB12:AC41" si="11">V12+Z12</f>
        <v>589</v>
      </c>
      <c r="AC12" s="91">
        <f t="shared" si="11"/>
        <v>579</v>
      </c>
      <c r="AD12" s="92">
        <f>AD11</f>
        <v>579</v>
      </c>
      <c r="AE12" s="88">
        <f t="shared" ref="AE12:AE40" si="12">X12</f>
        <v>573</v>
      </c>
      <c r="AF12" s="93">
        <f>AF11</f>
        <v>573</v>
      </c>
      <c r="AG12" s="89">
        <f t="shared" ref="AG12:AG40" si="13">Y12</f>
        <v>563</v>
      </c>
      <c r="AH12" s="94">
        <f>AH11</f>
        <v>573</v>
      </c>
      <c r="AI12" s="17"/>
      <c r="AJ12" s="95">
        <f t="shared" ref="AJ12:AJ41" si="14">H12+R12+AA12</f>
        <v>0</v>
      </c>
      <c r="AK12" s="39">
        <v>1092</v>
      </c>
    </row>
    <row r="13" spans="1:37" x14ac:dyDescent="0.2">
      <c r="A13" s="81">
        <f t="shared" ref="A13:A41" si="15">A12+1</f>
        <v>36375</v>
      </c>
      <c r="B13" s="12">
        <v>514</v>
      </c>
      <c r="C13" s="50">
        <v>514</v>
      </c>
      <c r="D13" s="82">
        <f t="shared" si="0"/>
        <v>2127</v>
      </c>
      <c r="E13" s="103">
        <f t="shared" si="1"/>
        <v>1333</v>
      </c>
      <c r="F13" s="34">
        <f>514+768</f>
        <v>1282</v>
      </c>
      <c r="G13" s="104">
        <f t="shared" si="2"/>
        <v>0</v>
      </c>
      <c r="H13" s="32">
        <v>0</v>
      </c>
      <c r="I13" s="104">
        <f t="shared" si="2"/>
        <v>0</v>
      </c>
      <c r="J13" s="40">
        <v>0</v>
      </c>
      <c r="K13" s="83">
        <f t="shared" si="3"/>
        <v>1333</v>
      </c>
      <c r="L13" s="84">
        <f t="shared" si="3"/>
        <v>1282</v>
      </c>
      <c r="M13" s="85">
        <f t="shared" ref="M13:M41" si="16">M12</f>
        <v>1284</v>
      </c>
      <c r="N13" s="18"/>
      <c r="O13" s="103">
        <f t="shared" si="4"/>
        <v>290</v>
      </c>
      <c r="P13" s="35">
        <v>282</v>
      </c>
      <c r="Q13" s="104">
        <f t="shared" si="5"/>
        <v>0</v>
      </c>
      <c r="R13" s="35">
        <v>0</v>
      </c>
      <c r="S13" s="86">
        <f t="shared" si="6"/>
        <v>282</v>
      </c>
      <c r="T13" s="87">
        <f t="shared" ref="T13:T40" si="17">T12</f>
        <v>282</v>
      </c>
      <c r="U13" s="18"/>
      <c r="V13" s="103">
        <f t="shared" si="7"/>
        <v>589</v>
      </c>
      <c r="W13" s="104">
        <f t="shared" si="8"/>
        <v>579</v>
      </c>
      <c r="X13" s="104">
        <f t="shared" si="9"/>
        <v>573</v>
      </c>
      <c r="Y13" s="45">
        <v>563</v>
      </c>
      <c r="Z13" s="104">
        <f t="shared" si="10"/>
        <v>0</v>
      </c>
      <c r="AA13" s="41">
        <v>0</v>
      </c>
      <c r="AB13" s="90">
        <f t="shared" si="11"/>
        <v>589</v>
      </c>
      <c r="AC13" s="91">
        <f t="shared" si="11"/>
        <v>579</v>
      </c>
      <c r="AD13" s="92">
        <f t="shared" ref="AD13:AD40" si="18">AD12</f>
        <v>579</v>
      </c>
      <c r="AE13" s="88">
        <f t="shared" si="12"/>
        <v>573</v>
      </c>
      <c r="AF13" s="93">
        <f t="shared" ref="AF13:AF40" si="19">AF12</f>
        <v>573</v>
      </c>
      <c r="AG13" s="89">
        <f t="shared" si="13"/>
        <v>563</v>
      </c>
      <c r="AH13" s="94">
        <f t="shared" ref="AH13:AH40" si="20">AH12</f>
        <v>573</v>
      </c>
      <c r="AI13" s="17"/>
      <c r="AJ13" s="95">
        <f t="shared" si="14"/>
        <v>0</v>
      </c>
      <c r="AK13" s="39">
        <v>1092</v>
      </c>
    </row>
    <row r="14" spans="1:37" x14ac:dyDescent="0.2">
      <c r="A14" s="81">
        <f t="shared" si="15"/>
        <v>36376</v>
      </c>
      <c r="B14" s="12">
        <v>514</v>
      </c>
      <c r="C14" s="50">
        <v>514</v>
      </c>
      <c r="D14" s="82">
        <f t="shared" si="0"/>
        <v>2127</v>
      </c>
      <c r="E14" s="103">
        <f t="shared" si="1"/>
        <v>1333</v>
      </c>
      <c r="F14" s="34">
        <f>514+768</f>
        <v>1282</v>
      </c>
      <c r="G14" s="104">
        <f t="shared" si="2"/>
        <v>0</v>
      </c>
      <c r="H14" s="32">
        <v>0</v>
      </c>
      <c r="I14" s="104">
        <f t="shared" si="2"/>
        <v>0</v>
      </c>
      <c r="J14" s="40">
        <v>0</v>
      </c>
      <c r="K14" s="83">
        <f t="shared" si="3"/>
        <v>1333</v>
      </c>
      <c r="L14" s="84">
        <f t="shared" si="3"/>
        <v>1282</v>
      </c>
      <c r="M14" s="85">
        <f t="shared" si="16"/>
        <v>1284</v>
      </c>
      <c r="N14" s="18"/>
      <c r="O14" s="103">
        <f t="shared" si="4"/>
        <v>290</v>
      </c>
      <c r="P14" s="35">
        <v>282</v>
      </c>
      <c r="Q14" s="104">
        <f t="shared" si="5"/>
        <v>0</v>
      </c>
      <c r="R14" s="35">
        <v>0</v>
      </c>
      <c r="S14" s="86">
        <f t="shared" si="6"/>
        <v>282</v>
      </c>
      <c r="T14" s="87">
        <f t="shared" si="17"/>
        <v>282</v>
      </c>
      <c r="U14" s="18"/>
      <c r="V14" s="103">
        <f t="shared" si="7"/>
        <v>589</v>
      </c>
      <c r="W14" s="104">
        <f t="shared" si="8"/>
        <v>579</v>
      </c>
      <c r="X14" s="104">
        <f t="shared" si="9"/>
        <v>573</v>
      </c>
      <c r="Y14" s="45">
        <v>563</v>
      </c>
      <c r="Z14" s="104">
        <f t="shared" si="10"/>
        <v>0</v>
      </c>
      <c r="AA14" s="41">
        <v>0</v>
      </c>
      <c r="AB14" s="90">
        <f t="shared" si="11"/>
        <v>589</v>
      </c>
      <c r="AC14" s="91">
        <f t="shared" si="11"/>
        <v>579</v>
      </c>
      <c r="AD14" s="92">
        <f t="shared" si="18"/>
        <v>579</v>
      </c>
      <c r="AE14" s="88">
        <f t="shared" si="12"/>
        <v>573</v>
      </c>
      <c r="AF14" s="93">
        <f t="shared" si="19"/>
        <v>573</v>
      </c>
      <c r="AG14" s="89">
        <f t="shared" si="13"/>
        <v>563</v>
      </c>
      <c r="AH14" s="94">
        <f t="shared" si="20"/>
        <v>573</v>
      </c>
      <c r="AI14" s="17"/>
      <c r="AJ14" s="95">
        <f t="shared" si="14"/>
        <v>0</v>
      </c>
      <c r="AK14" s="39">
        <v>1092</v>
      </c>
    </row>
    <row r="15" spans="1:37" x14ac:dyDescent="0.2">
      <c r="A15" s="81">
        <f t="shared" si="15"/>
        <v>36377</v>
      </c>
      <c r="B15" s="12">
        <v>514</v>
      </c>
      <c r="C15" s="50">
        <v>514</v>
      </c>
      <c r="D15" s="82">
        <f t="shared" si="0"/>
        <v>2127</v>
      </c>
      <c r="E15" s="103">
        <f t="shared" si="1"/>
        <v>1333</v>
      </c>
      <c r="F15" s="34">
        <f>514+768</f>
        <v>1282</v>
      </c>
      <c r="G15" s="104">
        <f t="shared" si="2"/>
        <v>0</v>
      </c>
      <c r="H15" s="32">
        <v>0</v>
      </c>
      <c r="I15" s="104">
        <f t="shared" si="2"/>
        <v>0</v>
      </c>
      <c r="J15" s="40">
        <v>0</v>
      </c>
      <c r="K15" s="83">
        <f t="shared" si="3"/>
        <v>1333</v>
      </c>
      <c r="L15" s="84">
        <f t="shared" si="3"/>
        <v>1282</v>
      </c>
      <c r="M15" s="85">
        <f t="shared" si="16"/>
        <v>1284</v>
      </c>
      <c r="N15" s="18"/>
      <c r="O15" s="103">
        <f t="shared" si="4"/>
        <v>290</v>
      </c>
      <c r="P15" s="35">
        <v>282</v>
      </c>
      <c r="Q15" s="104">
        <f t="shared" si="5"/>
        <v>0</v>
      </c>
      <c r="R15" s="35">
        <v>0</v>
      </c>
      <c r="S15" s="86">
        <f t="shared" si="6"/>
        <v>282</v>
      </c>
      <c r="T15" s="87">
        <f t="shared" si="17"/>
        <v>282</v>
      </c>
      <c r="U15" s="18"/>
      <c r="V15" s="103">
        <f t="shared" si="7"/>
        <v>589</v>
      </c>
      <c r="W15" s="104">
        <f t="shared" si="8"/>
        <v>579</v>
      </c>
      <c r="X15" s="104">
        <f t="shared" si="9"/>
        <v>573</v>
      </c>
      <c r="Y15" s="45">
        <v>563</v>
      </c>
      <c r="Z15" s="104">
        <f t="shared" si="10"/>
        <v>0</v>
      </c>
      <c r="AA15" s="41">
        <v>0</v>
      </c>
      <c r="AB15" s="90">
        <f t="shared" si="11"/>
        <v>589</v>
      </c>
      <c r="AC15" s="91">
        <f t="shared" si="11"/>
        <v>579</v>
      </c>
      <c r="AD15" s="92">
        <f t="shared" si="18"/>
        <v>579</v>
      </c>
      <c r="AE15" s="88">
        <f t="shared" si="12"/>
        <v>573</v>
      </c>
      <c r="AF15" s="93">
        <f t="shared" si="19"/>
        <v>573</v>
      </c>
      <c r="AG15" s="89">
        <f t="shared" si="13"/>
        <v>563</v>
      </c>
      <c r="AH15" s="94">
        <f t="shared" si="20"/>
        <v>573</v>
      </c>
      <c r="AI15" s="17"/>
      <c r="AJ15" s="95">
        <f t="shared" si="14"/>
        <v>0</v>
      </c>
      <c r="AK15" s="39">
        <v>1092</v>
      </c>
    </row>
    <row r="16" spans="1:37" x14ac:dyDescent="0.2">
      <c r="A16" s="81">
        <f t="shared" si="15"/>
        <v>36378</v>
      </c>
      <c r="B16" s="12">
        <v>459</v>
      </c>
      <c r="C16" s="50">
        <v>459</v>
      </c>
      <c r="D16" s="82">
        <f t="shared" si="0"/>
        <v>2072</v>
      </c>
      <c r="E16" s="103">
        <f t="shared" si="1"/>
        <v>1275</v>
      </c>
      <c r="F16" s="34">
        <f>459+768</f>
        <v>1227</v>
      </c>
      <c r="G16" s="104">
        <f t="shared" si="2"/>
        <v>0</v>
      </c>
      <c r="H16" s="32">
        <v>0</v>
      </c>
      <c r="I16" s="104">
        <f t="shared" si="2"/>
        <v>58</v>
      </c>
      <c r="J16" s="40">
        <v>57</v>
      </c>
      <c r="K16" s="83">
        <f t="shared" si="3"/>
        <v>1333</v>
      </c>
      <c r="L16" s="84">
        <f t="shared" si="3"/>
        <v>1284</v>
      </c>
      <c r="M16" s="85">
        <f t="shared" si="16"/>
        <v>1284</v>
      </c>
      <c r="N16" s="18"/>
      <c r="O16" s="103">
        <f t="shared" si="4"/>
        <v>290</v>
      </c>
      <c r="P16" s="35">
        <v>282</v>
      </c>
      <c r="Q16" s="104">
        <f t="shared" si="5"/>
        <v>0</v>
      </c>
      <c r="R16" s="35">
        <v>0</v>
      </c>
      <c r="S16" s="86">
        <f t="shared" si="6"/>
        <v>282</v>
      </c>
      <c r="T16" s="87">
        <f t="shared" si="17"/>
        <v>282</v>
      </c>
      <c r="U16" s="18"/>
      <c r="V16" s="103">
        <f t="shared" si="7"/>
        <v>589</v>
      </c>
      <c r="W16" s="104">
        <f t="shared" si="8"/>
        <v>579</v>
      </c>
      <c r="X16" s="104">
        <f t="shared" si="9"/>
        <v>573</v>
      </c>
      <c r="Y16" s="45">
        <v>563</v>
      </c>
      <c r="Z16" s="104">
        <f t="shared" si="10"/>
        <v>0</v>
      </c>
      <c r="AA16" s="41">
        <v>0</v>
      </c>
      <c r="AB16" s="90">
        <f>V16+Z16</f>
        <v>589</v>
      </c>
      <c r="AC16" s="91">
        <f t="shared" si="11"/>
        <v>579</v>
      </c>
      <c r="AD16" s="92">
        <f t="shared" si="18"/>
        <v>579</v>
      </c>
      <c r="AE16" s="88">
        <f t="shared" si="12"/>
        <v>573</v>
      </c>
      <c r="AF16" s="93">
        <f t="shared" si="19"/>
        <v>573</v>
      </c>
      <c r="AG16" s="89">
        <f t="shared" si="13"/>
        <v>563</v>
      </c>
      <c r="AH16" s="94">
        <f t="shared" si="20"/>
        <v>573</v>
      </c>
      <c r="AI16" s="17"/>
      <c r="AJ16" s="95">
        <f t="shared" si="14"/>
        <v>0</v>
      </c>
      <c r="AK16" s="39">
        <v>1092</v>
      </c>
    </row>
    <row r="17" spans="1:37" x14ac:dyDescent="0.2">
      <c r="A17" s="81">
        <f t="shared" si="15"/>
        <v>36379</v>
      </c>
      <c r="B17" s="12">
        <v>401</v>
      </c>
      <c r="C17" s="50">
        <v>401</v>
      </c>
      <c r="D17" s="82">
        <f t="shared" si="0"/>
        <v>2014</v>
      </c>
      <c r="E17" s="103">
        <f t="shared" si="1"/>
        <v>1215</v>
      </c>
      <c r="F17" s="34">
        <f>401+768</f>
        <v>1169</v>
      </c>
      <c r="G17" s="104">
        <f t="shared" si="2"/>
        <v>0</v>
      </c>
      <c r="H17" s="32">
        <v>0</v>
      </c>
      <c r="I17" s="104">
        <f t="shared" si="2"/>
        <v>117</v>
      </c>
      <c r="J17" s="40">
        <v>115</v>
      </c>
      <c r="K17" s="83">
        <f t="shared" si="3"/>
        <v>1332</v>
      </c>
      <c r="L17" s="84">
        <f t="shared" si="3"/>
        <v>1284</v>
      </c>
      <c r="M17" s="85">
        <f t="shared" si="16"/>
        <v>1284</v>
      </c>
      <c r="N17" s="18"/>
      <c r="O17" s="103">
        <f t="shared" si="4"/>
        <v>290</v>
      </c>
      <c r="P17" s="35">
        <v>282</v>
      </c>
      <c r="Q17" s="104">
        <f t="shared" si="5"/>
        <v>0</v>
      </c>
      <c r="R17" s="35">
        <v>0</v>
      </c>
      <c r="S17" s="86">
        <f t="shared" si="6"/>
        <v>282</v>
      </c>
      <c r="T17" s="87">
        <f t="shared" si="17"/>
        <v>282</v>
      </c>
      <c r="U17" s="18"/>
      <c r="V17" s="103">
        <f t="shared" si="7"/>
        <v>589</v>
      </c>
      <c r="W17" s="104">
        <f t="shared" si="8"/>
        <v>579</v>
      </c>
      <c r="X17" s="104">
        <f t="shared" si="9"/>
        <v>573</v>
      </c>
      <c r="Y17" s="45">
        <v>563</v>
      </c>
      <c r="Z17" s="104">
        <f t="shared" si="10"/>
        <v>0</v>
      </c>
      <c r="AA17" s="41">
        <v>0</v>
      </c>
      <c r="AB17" s="90">
        <f t="shared" si="11"/>
        <v>589</v>
      </c>
      <c r="AC17" s="91">
        <f t="shared" si="11"/>
        <v>579</v>
      </c>
      <c r="AD17" s="92">
        <f t="shared" si="18"/>
        <v>579</v>
      </c>
      <c r="AE17" s="88">
        <f t="shared" si="12"/>
        <v>573</v>
      </c>
      <c r="AF17" s="93">
        <f t="shared" si="19"/>
        <v>573</v>
      </c>
      <c r="AG17" s="89">
        <f t="shared" si="13"/>
        <v>563</v>
      </c>
      <c r="AH17" s="94">
        <f t="shared" si="20"/>
        <v>573</v>
      </c>
      <c r="AI17" s="17"/>
      <c r="AJ17" s="95">
        <f t="shared" si="14"/>
        <v>0</v>
      </c>
      <c r="AK17" s="39">
        <v>1092</v>
      </c>
    </row>
    <row r="18" spans="1:37" x14ac:dyDescent="0.2">
      <c r="A18" s="81">
        <f t="shared" si="15"/>
        <v>36380</v>
      </c>
      <c r="B18" s="12">
        <v>450</v>
      </c>
      <c r="C18" s="50">
        <v>450</v>
      </c>
      <c r="D18" s="82">
        <f t="shared" si="0"/>
        <v>2063</v>
      </c>
      <c r="E18" s="103">
        <f t="shared" si="1"/>
        <v>1266</v>
      </c>
      <c r="F18" s="34">
        <f>450+768</f>
        <v>1218</v>
      </c>
      <c r="G18" s="104">
        <f t="shared" si="2"/>
        <v>0</v>
      </c>
      <c r="H18" s="32">
        <v>0</v>
      </c>
      <c r="I18" s="104">
        <f t="shared" si="2"/>
        <v>67</v>
      </c>
      <c r="J18" s="40">
        <v>66</v>
      </c>
      <c r="K18" s="83">
        <f t="shared" si="3"/>
        <v>1333</v>
      </c>
      <c r="L18" s="84">
        <f t="shared" si="3"/>
        <v>1284</v>
      </c>
      <c r="M18" s="85">
        <f t="shared" si="16"/>
        <v>1284</v>
      </c>
      <c r="N18" s="18"/>
      <c r="O18" s="103">
        <f t="shared" si="4"/>
        <v>290</v>
      </c>
      <c r="P18" s="35">
        <v>282</v>
      </c>
      <c r="Q18" s="104">
        <f t="shared" si="5"/>
        <v>0</v>
      </c>
      <c r="R18" s="35">
        <v>0</v>
      </c>
      <c r="S18" s="86">
        <f t="shared" si="6"/>
        <v>282</v>
      </c>
      <c r="T18" s="87">
        <f t="shared" si="17"/>
        <v>282</v>
      </c>
      <c r="U18" s="18"/>
      <c r="V18" s="103">
        <f t="shared" si="7"/>
        <v>589</v>
      </c>
      <c r="W18" s="104">
        <f t="shared" si="8"/>
        <v>579</v>
      </c>
      <c r="X18" s="104">
        <f t="shared" si="9"/>
        <v>573</v>
      </c>
      <c r="Y18" s="45">
        <v>563</v>
      </c>
      <c r="Z18" s="104">
        <f t="shared" si="10"/>
        <v>0</v>
      </c>
      <c r="AA18" s="41">
        <v>0</v>
      </c>
      <c r="AB18" s="90">
        <f t="shared" si="11"/>
        <v>589</v>
      </c>
      <c r="AC18" s="91">
        <f t="shared" si="11"/>
        <v>579</v>
      </c>
      <c r="AD18" s="92">
        <f t="shared" si="18"/>
        <v>579</v>
      </c>
      <c r="AE18" s="88">
        <f t="shared" si="12"/>
        <v>573</v>
      </c>
      <c r="AF18" s="93">
        <f t="shared" si="19"/>
        <v>573</v>
      </c>
      <c r="AG18" s="89">
        <f t="shared" si="13"/>
        <v>563</v>
      </c>
      <c r="AH18" s="94">
        <f t="shared" si="20"/>
        <v>573</v>
      </c>
      <c r="AI18" s="17"/>
      <c r="AJ18" s="95">
        <f t="shared" si="14"/>
        <v>0</v>
      </c>
      <c r="AK18" s="39">
        <v>1092</v>
      </c>
    </row>
    <row r="19" spans="1:37" x14ac:dyDescent="0.2">
      <c r="A19" s="81">
        <f t="shared" si="15"/>
        <v>36381</v>
      </c>
      <c r="B19" s="12">
        <v>514</v>
      </c>
      <c r="C19" s="50">
        <v>514</v>
      </c>
      <c r="D19" s="82">
        <f t="shared" si="0"/>
        <v>2127</v>
      </c>
      <c r="E19" s="103">
        <f t="shared" si="1"/>
        <v>1333</v>
      </c>
      <c r="F19" s="34">
        <f>514+768</f>
        <v>1282</v>
      </c>
      <c r="G19" s="104">
        <f t="shared" si="2"/>
        <v>0</v>
      </c>
      <c r="H19" s="32">
        <v>0</v>
      </c>
      <c r="I19" s="104">
        <f t="shared" si="2"/>
        <v>0</v>
      </c>
      <c r="J19" s="40">
        <v>0</v>
      </c>
      <c r="K19" s="83">
        <f t="shared" si="3"/>
        <v>1333</v>
      </c>
      <c r="L19" s="84">
        <f t="shared" si="3"/>
        <v>1282</v>
      </c>
      <c r="M19" s="85">
        <f t="shared" si="16"/>
        <v>1284</v>
      </c>
      <c r="N19" s="18"/>
      <c r="O19" s="103">
        <f t="shared" si="4"/>
        <v>290</v>
      </c>
      <c r="P19" s="35">
        <v>282</v>
      </c>
      <c r="Q19" s="104">
        <f t="shared" si="5"/>
        <v>0</v>
      </c>
      <c r="R19" s="35">
        <v>0</v>
      </c>
      <c r="S19" s="86">
        <f t="shared" si="6"/>
        <v>282</v>
      </c>
      <c r="T19" s="87">
        <f t="shared" si="17"/>
        <v>282</v>
      </c>
      <c r="U19" s="18"/>
      <c r="V19" s="103">
        <f t="shared" si="7"/>
        <v>589</v>
      </c>
      <c r="W19" s="104">
        <f t="shared" si="8"/>
        <v>579</v>
      </c>
      <c r="X19" s="104">
        <f t="shared" si="9"/>
        <v>573</v>
      </c>
      <c r="Y19" s="45">
        <v>563</v>
      </c>
      <c r="Z19" s="104">
        <f t="shared" si="10"/>
        <v>0</v>
      </c>
      <c r="AA19" s="41">
        <v>0</v>
      </c>
      <c r="AB19" s="90">
        <f t="shared" si="11"/>
        <v>589</v>
      </c>
      <c r="AC19" s="91">
        <f t="shared" si="11"/>
        <v>579</v>
      </c>
      <c r="AD19" s="92">
        <f t="shared" si="18"/>
        <v>579</v>
      </c>
      <c r="AE19" s="88">
        <f t="shared" si="12"/>
        <v>573</v>
      </c>
      <c r="AF19" s="93">
        <f t="shared" si="19"/>
        <v>573</v>
      </c>
      <c r="AG19" s="89">
        <f t="shared" si="13"/>
        <v>563</v>
      </c>
      <c r="AH19" s="94">
        <f t="shared" si="20"/>
        <v>573</v>
      </c>
      <c r="AI19" s="17"/>
      <c r="AJ19" s="95">
        <f t="shared" si="14"/>
        <v>0</v>
      </c>
      <c r="AK19" s="39">
        <v>1092</v>
      </c>
    </row>
    <row r="20" spans="1:37" x14ac:dyDescent="0.2">
      <c r="A20" s="81">
        <f t="shared" si="15"/>
        <v>36382</v>
      </c>
      <c r="B20" s="12">
        <v>514</v>
      </c>
      <c r="C20" s="50">
        <v>514</v>
      </c>
      <c r="D20" s="82">
        <f t="shared" si="0"/>
        <v>2127</v>
      </c>
      <c r="E20" s="103">
        <f t="shared" si="1"/>
        <v>1333</v>
      </c>
      <c r="F20" s="34">
        <f>514+768</f>
        <v>1282</v>
      </c>
      <c r="G20" s="104">
        <f t="shared" si="2"/>
        <v>0</v>
      </c>
      <c r="H20" s="32">
        <v>0</v>
      </c>
      <c r="I20" s="104">
        <f t="shared" si="2"/>
        <v>0</v>
      </c>
      <c r="J20" s="40">
        <v>0</v>
      </c>
      <c r="K20" s="83">
        <f t="shared" si="3"/>
        <v>1333</v>
      </c>
      <c r="L20" s="84">
        <f t="shared" si="3"/>
        <v>1282</v>
      </c>
      <c r="M20" s="85">
        <f t="shared" si="16"/>
        <v>1284</v>
      </c>
      <c r="N20" s="18"/>
      <c r="O20" s="103">
        <f t="shared" si="4"/>
        <v>290</v>
      </c>
      <c r="P20" s="35">
        <v>282</v>
      </c>
      <c r="Q20" s="104">
        <f t="shared" si="5"/>
        <v>0</v>
      </c>
      <c r="R20" s="35">
        <v>0</v>
      </c>
      <c r="S20" s="86">
        <f t="shared" si="6"/>
        <v>282</v>
      </c>
      <c r="T20" s="87">
        <f t="shared" si="17"/>
        <v>282</v>
      </c>
      <c r="U20" s="18"/>
      <c r="V20" s="103">
        <f t="shared" si="7"/>
        <v>589</v>
      </c>
      <c r="W20" s="104">
        <f t="shared" si="8"/>
        <v>579</v>
      </c>
      <c r="X20" s="104">
        <f t="shared" si="9"/>
        <v>573</v>
      </c>
      <c r="Y20" s="45">
        <v>563</v>
      </c>
      <c r="Z20" s="104">
        <f t="shared" si="10"/>
        <v>0</v>
      </c>
      <c r="AA20" s="41">
        <v>0</v>
      </c>
      <c r="AB20" s="90">
        <f t="shared" si="11"/>
        <v>589</v>
      </c>
      <c r="AC20" s="91">
        <f t="shared" si="11"/>
        <v>579</v>
      </c>
      <c r="AD20" s="92">
        <f t="shared" si="18"/>
        <v>579</v>
      </c>
      <c r="AE20" s="88">
        <f t="shared" si="12"/>
        <v>573</v>
      </c>
      <c r="AF20" s="93">
        <f t="shared" si="19"/>
        <v>573</v>
      </c>
      <c r="AG20" s="89">
        <f t="shared" si="13"/>
        <v>563</v>
      </c>
      <c r="AH20" s="94">
        <f t="shared" si="20"/>
        <v>573</v>
      </c>
      <c r="AI20" s="17"/>
      <c r="AJ20" s="95">
        <f t="shared" si="14"/>
        <v>0</v>
      </c>
      <c r="AK20" s="39">
        <v>1092</v>
      </c>
    </row>
    <row r="21" spans="1:37" x14ac:dyDescent="0.2">
      <c r="A21" s="81">
        <f t="shared" si="15"/>
        <v>36383</v>
      </c>
      <c r="B21" s="12">
        <v>514</v>
      </c>
      <c r="C21" s="50">
        <v>514</v>
      </c>
      <c r="D21" s="82">
        <f t="shared" si="0"/>
        <v>2127</v>
      </c>
      <c r="E21" s="103">
        <f t="shared" si="1"/>
        <v>1333</v>
      </c>
      <c r="F21" s="34">
        <f>514+768</f>
        <v>1282</v>
      </c>
      <c r="G21" s="104">
        <f t="shared" si="2"/>
        <v>0</v>
      </c>
      <c r="H21" s="32">
        <v>0</v>
      </c>
      <c r="I21" s="104">
        <f t="shared" si="2"/>
        <v>0</v>
      </c>
      <c r="J21" s="40">
        <v>0</v>
      </c>
      <c r="K21" s="83">
        <f t="shared" si="3"/>
        <v>1333</v>
      </c>
      <c r="L21" s="84">
        <f t="shared" si="3"/>
        <v>1282</v>
      </c>
      <c r="M21" s="85">
        <f t="shared" si="16"/>
        <v>1284</v>
      </c>
      <c r="N21" s="18"/>
      <c r="O21" s="103">
        <f t="shared" si="4"/>
        <v>290</v>
      </c>
      <c r="P21" s="35">
        <v>282</v>
      </c>
      <c r="Q21" s="104">
        <f t="shared" si="5"/>
        <v>0</v>
      </c>
      <c r="R21" s="35">
        <v>0</v>
      </c>
      <c r="S21" s="86">
        <f t="shared" si="6"/>
        <v>282</v>
      </c>
      <c r="T21" s="87">
        <f t="shared" si="17"/>
        <v>282</v>
      </c>
      <c r="U21" s="18"/>
      <c r="V21" s="103">
        <f t="shared" si="7"/>
        <v>589</v>
      </c>
      <c r="W21" s="104">
        <f t="shared" si="8"/>
        <v>579</v>
      </c>
      <c r="X21" s="104">
        <f t="shared" si="9"/>
        <v>573</v>
      </c>
      <c r="Y21" s="45">
        <v>563</v>
      </c>
      <c r="Z21" s="104">
        <f t="shared" si="10"/>
        <v>0</v>
      </c>
      <c r="AA21" s="41">
        <v>0</v>
      </c>
      <c r="AB21" s="90">
        <f t="shared" si="11"/>
        <v>589</v>
      </c>
      <c r="AC21" s="91">
        <f t="shared" si="11"/>
        <v>579</v>
      </c>
      <c r="AD21" s="92">
        <f t="shared" si="18"/>
        <v>579</v>
      </c>
      <c r="AE21" s="88">
        <f t="shared" si="12"/>
        <v>573</v>
      </c>
      <c r="AF21" s="93">
        <f t="shared" si="19"/>
        <v>573</v>
      </c>
      <c r="AG21" s="89">
        <f t="shared" si="13"/>
        <v>563</v>
      </c>
      <c r="AH21" s="94">
        <f t="shared" si="20"/>
        <v>573</v>
      </c>
      <c r="AI21" s="17"/>
      <c r="AJ21" s="95">
        <f t="shared" si="14"/>
        <v>0</v>
      </c>
      <c r="AK21" s="39">
        <v>1092</v>
      </c>
    </row>
    <row r="22" spans="1:37" x14ac:dyDescent="0.2">
      <c r="A22" s="81">
        <f t="shared" si="15"/>
        <v>36384</v>
      </c>
      <c r="B22" s="12">
        <v>514</v>
      </c>
      <c r="C22" s="50">
        <v>514</v>
      </c>
      <c r="D22" s="82">
        <f t="shared" si="0"/>
        <v>2127</v>
      </c>
      <c r="E22" s="103">
        <f t="shared" si="1"/>
        <v>1333</v>
      </c>
      <c r="F22" s="34">
        <f>514+768</f>
        <v>1282</v>
      </c>
      <c r="G22" s="104">
        <f t="shared" si="2"/>
        <v>0</v>
      </c>
      <c r="H22" s="32">
        <v>0</v>
      </c>
      <c r="I22" s="104">
        <f t="shared" si="2"/>
        <v>0</v>
      </c>
      <c r="J22" s="40">
        <v>0</v>
      </c>
      <c r="K22" s="83">
        <f t="shared" si="3"/>
        <v>1333</v>
      </c>
      <c r="L22" s="84">
        <f t="shared" si="3"/>
        <v>1282</v>
      </c>
      <c r="M22" s="85">
        <f t="shared" si="16"/>
        <v>1284</v>
      </c>
      <c r="N22" s="18"/>
      <c r="O22" s="103">
        <f t="shared" si="4"/>
        <v>290</v>
      </c>
      <c r="P22" s="35">
        <v>282</v>
      </c>
      <c r="Q22" s="104">
        <f t="shared" si="5"/>
        <v>0</v>
      </c>
      <c r="R22" s="35">
        <v>0</v>
      </c>
      <c r="S22" s="86">
        <f t="shared" si="6"/>
        <v>282</v>
      </c>
      <c r="T22" s="87">
        <f t="shared" si="17"/>
        <v>282</v>
      </c>
      <c r="U22" s="18"/>
      <c r="V22" s="103">
        <f t="shared" si="7"/>
        <v>589</v>
      </c>
      <c r="W22" s="104">
        <f t="shared" si="8"/>
        <v>579</v>
      </c>
      <c r="X22" s="104">
        <f t="shared" si="9"/>
        <v>573</v>
      </c>
      <c r="Y22" s="45">
        <v>563</v>
      </c>
      <c r="Z22" s="104">
        <f t="shared" si="10"/>
        <v>0</v>
      </c>
      <c r="AA22" s="41">
        <v>0</v>
      </c>
      <c r="AB22" s="90">
        <f t="shared" si="11"/>
        <v>589</v>
      </c>
      <c r="AC22" s="91">
        <f t="shared" si="11"/>
        <v>579</v>
      </c>
      <c r="AD22" s="92">
        <f t="shared" si="18"/>
        <v>579</v>
      </c>
      <c r="AE22" s="88">
        <f t="shared" si="12"/>
        <v>573</v>
      </c>
      <c r="AF22" s="93">
        <f t="shared" si="19"/>
        <v>573</v>
      </c>
      <c r="AG22" s="89">
        <f t="shared" si="13"/>
        <v>563</v>
      </c>
      <c r="AH22" s="94">
        <f t="shared" si="20"/>
        <v>573</v>
      </c>
      <c r="AI22" s="17"/>
      <c r="AJ22" s="95">
        <f t="shared" si="14"/>
        <v>0</v>
      </c>
      <c r="AK22" s="39">
        <v>1092</v>
      </c>
    </row>
    <row r="23" spans="1:37" x14ac:dyDescent="0.2">
      <c r="A23" s="81">
        <f t="shared" si="15"/>
        <v>36385</v>
      </c>
      <c r="B23" s="12">
        <v>459</v>
      </c>
      <c r="C23" s="50">
        <v>459</v>
      </c>
      <c r="D23" s="82">
        <f t="shared" si="0"/>
        <v>2072</v>
      </c>
      <c r="E23" s="103">
        <f t="shared" si="1"/>
        <v>1275</v>
      </c>
      <c r="F23" s="34">
        <f>459+768</f>
        <v>1227</v>
      </c>
      <c r="G23" s="104">
        <f t="shared" si="2"/>
        <v>0</v>
      </c>
      <c r="H23" s="32">
        <v>0</v>
      </c>
      <c r="I23" s="104">
        <f t="shared" si="2"/>
        <v>58</v>
      </c>
      <c r="J23" s="40">
        <v>57</v>
      </c>
      <c r="K23" s="83">
        <f t="shared" si="3"/>
        <v>1333</v>
      </c>
      <c r="L23" s="84">
        <f t="shared" si="3"/>
        <v>1284</v>
      </c>
      <c r="M23" s="85">
        <f t="shared" si="16"/>
        <v>1284</v>
      </c>
      <c r="N23" s="18"/>
      <c r="O23" s="103">
        <f t="shared" si="4"/>
        <v>290</v>
      </c>
      <c r="P23" s="35">
        <v>282</v>
      </c>
      <c r="Q23" s="104">
        <f t="shared" si="5"/>
        <v>0</v>
      </c>
      <c r="R23" s="35">
        <v>0</v>
      </c>
      <c r="S23" s="86">
        <f t="shared" si="6"/>
        <v>282</v>
      </c>
      <c r="T23" s="87">
        <f t="shared" si="17"/>
        <v>282</v>
      </c>
      <c r="U23" s="18"/>
      <c r="V23" s="103">
        <f t="shared" si="7"/>
        <v>589</v>
      </c>
      <c r="W23" s="104">
        <f t="shared" si="8"/>
        <v>579</v>
      </c>
      <c r="X23" s="104">
        <f t="shared" si="9"/>
        <v>573</v>
      </c>
      <c r="Y23" s="45">
        <v>563</v>
      </c>
      <c r="Z23" s="104">
        <f t="shared" si="10"/>
        <v>0</v>
      </c>
      <c r="AA23" s="41">
        <v>0</v>
      </c>
      <c r="AB23" s="90">
        <f t="shared" si="11"/>
        <v>589</v>
      </c>
      <c r="AC23" s="91">
        <f t="shared" si="11"/>
        <v>579</v>
      </c>
      <c r="AD23" s="92">
        <f t="shared" si="18"/>
        <v>579</v>
      </c>
      <c r="AE23" s="88">
        <f t="shared" si="12"/>
        <v>573</v>
      </c>
      <c r="AF23" s="93">
        <f t="shared" si="19"/>
        <v>573</v>
      </c>
      <c r="AG23" s="89">
        <f t="shared" si="13"/>
        <v>563</v>
      </c>
      <c r="AH23" s="94">
        <f t="shared" si="20"/>
        <v>573</v>
      </c>
      <c r="AI23" s="17"/>
      <c r="AJ23" s="95">
        <f t="shared" si="14"/>
        <v>0</v>
      </c>
      <c r="AK23" s="39">
        <v>1092</v>
      </c>
    </row>
    <row r="24" spans="1:37" x14ac:dyDescent="0.2">
      <c r="A24" s="81">
        <f t="shared" si="15"/>
        <v>36386</v>
      </c>
      <c r="B24" s="12">
        <v>401</v>
      </c>
      <c r="C24" s="50">
        <v>401</v>
      </c>
      <c r="D24" s="82">
        <f t="shared" si="0"/>
        <v>2014</v>
      </c>
      <c r="E24" s="103">
        <f t="shared" si="1"/>
        <v>1215</v>
      </c>
      <c r="F24" s="34">
        <f>401+768</f>
        <v>1169</v>
      </c>
      <c r="G24" s="104">
        <f t="shared" si="2"/>
        <v>0</v>
      </c>
      <c r="H24" s="32">
        <v>0</v>
      </c>
      <c r="I24" s="104">
        <f t="shared" si="2"/>
        <v>117</v>
      </c>
      <c r="J24" s="40">
        <v>115</v>
      </c>
      <c r="K24" s="83">
        <f t="shared" si="3"/>
        <v>1332</v>
      </c>
      <c r="L24" s="84">
        <f t="shared" si="3"/>
        <v>1284</v>
      </c>
      <c r="M24" s="85">
        <f t="shared" si="16"/>
        <v>1284</v>
      </c>
      <c r="N24" s="18"/>
      <c r="O24" s="103">
        <f t="shared" si="4"/>
        <v>290</v>
      </c>
      <c r="P24" s="35">
        <v>282</v>
      </c>
      <c r="Q24" s="104">
        <f t="shared" si="5"/>
        <v>0</v>
      </c>
      <c r="R24" s="35">
        <v>0</v>
      </c>
      <c r="S24" s="86">
        <f t="shared" si="6"/>
        <v>282</v>
      </c>
      <c r="T24" s="87">
        <f t="shared" si="17"/>
        <v>282</v>
      </c>
      <c r="U24" s="18"/>
      <c r="V24" s="103">
        <f t="shared" si="7"/>
        <v>589</v>
      </c>
      <c r="W24" s="104">
        <f t="shared" si="8"/>
        <v>579</v>
      </c>
      <c r="X24" s="104">
        <f t="shared" si="9"/>
        <v>573</v>
      </c>
      <c r="Y24" s="45">
        <v>563</v>
      </c>
      <c r="Z24" s="104">
        <f t="shared" si="10"/>
        <v>0</v>
      </c>
      <c r="AA24" s="41">
        <v>0</v>
      </c>
      <c r="AB24" s="90">
        <f t="shared" si="11"/>
        <v>589</v>
      </c>
      <c r="AC24" s="91">
        <f t="shared" si="11"/>
        <v>579</v>
      </c>
      <c r="AD24" s="92">
        <f t="shared" si="18"/>
        <v>579</v>
      </c>
      <c r="AE24" s="88">
        <f t="shared" si="12"/>
        <v>573</v>
      </c>
      <c r="AF24" s="93">
        <f t="shared" si="19"/>
        <v>573</v>
      </c>
      <c r="AG24" s="89">
        <f t="shared" si="13"/>
        <v>563</v>
      </c>
      <c r="AH24" s="94">
        <f t="shared" si="20"/>
        <v>573</v>
      </c>
      <c r="AI24" s="17"/>
      <c r="AJ24" s="95">
        <f t="shared" si="14"/>
        <v>0</v>
      </c>
      <c r="AK24" s="39">
        <v>1092</v>
      </c>
    </row>
    <row r="25" spans="1:37" x14ac:dyDescent="0.2">
      <c r="A25" s="81">
        <f t="shared" si="15"/>
        <v>36387</v>
      </c>
      <c r="B25" s="12">
        <v>450</v>
      </c>
      <c r="C25" s="50">
        <v>450</v>
      </c>
      <c r="D25" s="82">
        <f t="shared" si="0"/>
        <v>2063</v>
      </c>
      <c r="E25" s="103">
        <f t="shared" si="1"/>
        <v>1266</v>
      </c>
      <c r="F25" s="34">
        <f>450+768</f>
        <v>1218</v>
      </c>
      <c r="G25" s="104">
        <f t="shared" si="2"/>
        <v>0</v>
      </c>
      <c r="H25" s="32">
        <v>0</v>
      </c>
      <c r="I25" s="104">
        <f t="shared" si="2"/>
        <v>67</v>
      </c>
      <c r="J25" s="40">
        <v>66</v>
      </c>
      <c r="K25" s="83">
        <f t="shared" si="3"/>
        <v>1333</v>
      </c>
      <c r="L25" s="84">
        <f t="shared" si="3"/>
        <v>1284</v>
      </c>
      <c r="M25" s="85">
        <f t="shared" si="16"/>
        <v>1284</v>
      </c>
      <c r="N25" s="18"/>
      <c r="O25" s="103">
        <f t="shared" si="4"/>
        <v>290</v>
      </c>
      <c r="P25" s="35">
        <v>282</v>
      </c>
      <c r="Q25" s="104">
        <f t="shared" si="5"/>
        <v>0</v>
      </c>
      <c r="R25" s="35">
        <v>0</v>
      </c>
      <c r="S25" s="86">
        <f t="shared" si="6"/>
        <v>282</v>
      </c>
      <c r="T25" s="87">
        <f t="shared" si="17"/>
        <v>282</v>
      </c>
      <c r="U25" s="18"/>
      <c r="V25" s="103">
        <f t="shared" si="7"/>
        <v>589</v>
      </c>
      <c r="W25" s="104">
        <f t="shared" si="8"/>
        <v>579</v>
      </c>
      <c r="X25" s="104">
        <f t="shared" si="9"/>
        <v>573</v>
      </c>
      <c r="Y25" s="45">
        <v>563</v>
      </c>
      <c r="Z25" s="104">
        <f t="shared" si="10"/>
        <v>0</v>
      </c>
      <c r="AA25" s="41">
        <v>0</v>
      </c>
      <c r="AB25" s="90">
        <f t="shared" si="11"/>
        <v>589</v>
      </c>
      <c r="AC25" s="91">
        <f t="shared" si="11"/>
        <v>579</v>
      </c>
      <c r="AD25" s="92">
        <f t="shared" si="18"/>
        <v>579</v>
      </c>
      <c r="AE25" s="88">
        <f t="shared" si="12"/>
        <v>573</v>
      </c>
      <c r="AF25" s="93">
        <f t="shared" si="19"/>
        <v>573</v>
      </c>
      <c r="AG25" s="89">
        <f t="shared" si="13"/>
        <v>563</v>
      </c>
      <c r="AH25" s="94">
        <f t="shared" si="20"/>
        <v>573</v>
      </c>
      <c r="AI25" s="17"/>
      <c r="AJ25" s="95">
        <f t="shared" si="14"/>
        <v>0</v>
      </c>
      <c r="AK25" s="39">
        <v>1092</v>
      </c>
    </row>
    <row r="26" spans="1:37" x14ac:dyDescent="0.2">
      <c r="A26" s="81">
        <f t="shared" si="15"/>
        <v>36388</v>
      </c>
      <c r="B26" s="12">
        <v>514</v>
      </c>
      <c r="C26" s="50">
        <v>514</v>
      </c>
      <c r="D26" s="82">
        <f t="shared" si="0"/>
        <v>2127</v>
      </c>
      <c r="E26" s="103">
        <f t="shared" si="1"/>
        <v>1333</v>
      </c>
      <c r="F26" s="34">
        <f>514+768</f>
        <v>1282</v>
      </c>
      <c r="G26" s="104">
        <f t="shared" si="2"/>
        <v>0</v>
      </c>
      <c r="H26" s="32">
        <v>0</v>
      </c>
      <c r="I26" s="104">
        <f t="shared" si="2"/>
        <v>0</v>
      </c>
      <c r="J26" s="40">
        <v>0</v>
      </c>
      <c r="K26" s="83">
        <f t="shared" si="3"/>
        <v>1333</v>
      </c>
      <c r="L26" s="84">
        <f t="shared" si="3"/>
        <v>1282</v>
      </c>
      <c r="M26" s="85">
        <f t="shared" si="16"/>
        <v>1284</v>
      </c>
      <c r="N26" s="18"/>
      <c r="O26" s="103">
        <f t="shared" si="4"/>
        <v>290</v>
      </c>
      <c r="P26" s="35">
        <v>282</v>
      </c>
      <c r="Q26" s="104">
        <f t="shared" si="5"/>
        <v>0</v>
      </c>
      <c r="R26" s="35">
        <v>0</v>
      </c>
      <c r="S26" s="86">
        <f t="shared" si="6"/>
        <v>282</v>
      </c>
      <c r="T26" s="87">
        <f t="shared" si="17"/>
        <v>282</v>
      </c>
      <c r="U26" s="18"/>
      <c r="V26" s="103">
        <f t="shared" si="7"/>
        <v>589</v>
      </c>
      <c r="W26" s="104">
        <f t="shared" si="8"/>
        <v>579</v>
      </c>
      <c r="X26" s="104">
        <f t="shared" si="9"/>
        <v>573</v>
      </c>
      <c r="Y26" s="45">
        <v>563</v>
      </c>
      <c r="Z26" s="104">
        <f t="shared" si="10"/>
        <v>0</v>
      </c>
      <c r="AA26" s="41">
        <v>0</v>
      </c>
      <c r="AB26" s="90">
        <f t="shared" si="11"/>
        <v>589</v>
      </c>
      <c r="AC26" s="91">
        <f t="shared" si="11"/>
        <v>579</v>
      </c>
      <c r="AD26" s="92">
        <f t="shared" si="18"/>
        <v>579</v>
      </c>
      <c r="AE26" s="88">
        <f t="shared" si="12"/>
        <v>573</v>
      </c>
      <c r="AF26" s="93">
        <f t="shared" si="19"/>
        <v>573</v>
      </c>
      <c r="AG26" s="89">
        <f t="shared" si="13"/>
        <v>563</v>
      </c>
      <c r="AH26" s="94">
        <f t="shared" si="20"/>
        <v>573</v>
      </c>
      <c r="AI26" s="17"/>
      <c r="AJ26" s="95">
        <f t="shared" si="14"/>
        <v>0</v>
      </c>
      <c r="AK26" s="39">
        <v>1092</v>
      </c>
    </row>
    <row r="27" spans="1:37" x14ac:dyDescent="0.2">
      <c r="A27" s="81">
        <f t="shared" si="15"/>
        <v>36389</v>
      </c>
      <c r="B27" s="12">
        <v>514</v>
      </c>
      <c r="C27" s="50">
        <v>514</v>
      </c>
      <c r="D27" s="82">
        <f t="shared" si="0"/>
        <v>2127</v>
      </c>
      <c r="E27" s="103">
        <f t="shared" si="1"/>
        <v>1333</v>
      </c>
      <c r="F27" s="34">
        <f>514+768</f>
        <v>1282</v>
      </c>
      <c r="G27" s="104">
        <f t="shared" si="2"/>
        <v>0</v>
      </c>
      <c r="H27" s="32">
        <v>0</v>
      </c>
      <c r="I27" s="104">
        <f t="shared" si="2"/>
        <v>0</v>
      </c>
      <c r="J27" s="40">
        <v>0</v>
      </c>
      <c r="K27" s="83">
        <f t="shared" si="3"/>
        <v>1333</v>
      </c>
      <c r="L27" s="84">
        <f t="shared" si="3"/>
        <v>1282</v>
      </c>
      <c r="M27" s="85">
        <f t="shared" si="16"/>
        <v>1284</v>
      </c>
      <c r="N27" s="18"/>
      <c r="O27" s="103">
        <f t="shared" si="4"/>
        <v>290</v>
      </c>
      <c r="P27" s="35">
        <v>282</v>
      </c>
      <c r="Q27" s="104">
        <f t="shared" si="5"/>
        <v>0</v>
      </c>
      <c r="R27" s="35">
        <v>0</v>
      </c>
      <c r="S27" s="86">
        <f t="shared" si="6"/>
        <v>282</v>
      </c>
      <c r="T27" s="87">
        <f t="shared" si="17"/>
        <v>282</v>
      </c>
      <c r="U27" s="18"/>
      <c r="V27" s="103">
        <f t="shared" si="7"/>
        <v>589</v>
      </c>
      <c r="W27" s="104">
        <f t="shared" si="8"/>
        <v>579</v>
      </c>
      <c r="X27" s="104">
        <f t="shared" si="9"/>
        <v>573</v>
      </c>
      <c r="Y27" s="45">
        <v>563</v>
      </c>
      <c r="Z27" s="104">
        <f t="shared" si="10"/>
        <v>0</v>
      </c>
      <c r="AA27" s="41">
        <v>0</v>
      </c>
      <c r="AB27" s="90">
        <f t="shared" si="11"/>
        <v>589</v>
      </c>
      <c r="AC27" s="91">
        <f t="shared" si="11"/>
        <v>579</v>
      </c>
      <c r="AD27" s="92">
        <f t="shared" si="18"/>
        <v>579</v>
      </c>
      <c r="AE27" s="88">
        <f t="shared" si="12"/>
        <v>573</v>
      </c>
      <c r="AF27" s="93">
        <f t="shared" si="19"/>
        <v>573</v>
      </c>
      <c r="AG27" s="89">
        <f t="shared" si="13"/>
        <v>563</v>
      </c>
      <c r="AH27" s="94">
        <f t="shared" si="20"/>
        <v>573</v>
      </c>
      <c r="AI27" s="17"/>
      <c r="AJ27" s="95">
        <f t="shared" si="14"/>
        <v>0</v>
      </c>
      <c r="AK27" s="39">
        <v>1092</v>
      </c>
    </row>
    <row r="28" spans="1:37" x14ac:dyDescent="0.2">
      <c r="A28" s="81">
        <f t="shared" si="15"/>
        <v>36390</v>
      </c>
      <c r="B28" s="12">
        <v>514</v>
      </c>
      <c r="C28" s="50">
        <v>514</v>
      </c>
      <c r="D28" s="82">
        <f t="shared" si="0"/>
        <v>2127</v>
      </c>
      <c r="E28" s="103">
        <f t="shared" si="1"/>
        <v>1333</v>
      </c>
      <c r="F28" s="34">
        <f>514+768</f>
        <v>1282</v>
      </c>
      <c r="G28" s="104">
        <f t="shared" si="2"/>
        <v>0</v>
      </c>
      <c r="H28" s="32">
        <v>0</v>
      </c>
      <c r="I28" s="104">
        <f t="shared" si="2"/>
        <v>0</v>
      </c>
      <c r="J28" s="40">
        <v>0</v>
      </c>
      <c r="K28" s="83">
        <f t="shared" si="3"/>
        <v>1333</v>
      </c>
      <c r="L28" s="84">
        <f t="shared" si="3"/>
        <v>1282</v>
      </c>
      <c r="M28" s="85">
        <f t="shared" si="16"/>
        <v>1284</v>
      </c>
      <c r="N28" s="18"/>
      <c r="O28" s="103">
        <f t="shared" si="4"/>
        <v>290</v>
      </c>
      <c r="P28" s="35">
        <v>282</v>
      </c>
      <c r="Q28" s="104">
        <f t="shared" si="5"/>
        <v>0</v>
      </c>
      <c r="R28" s="35">
        <v>0</v>
      </c>
      <c r="S28" s="86">
        <f t="shared" si="6"/>
        <v>282</v>
      </c>
      <c r="T28" s="87">
        <f t="shared" si="17"/>
        <v>282</v>
      </c>
      <c r="U28" s="18"/>
      <c r="V28" s="103">
        <f t="shared" si="7"/>
        <v>589</v>
      </c>
      <c r="W28" s="104">
        <f t="shared" si="8"/>
        <v>579</v>
      </c>
      <c r="X28" s="104">
        <f t="shared" si="9"/>
        <v>573</v>
      </c>
      <c r="Y28" s="45">
        <v>563</v>
      </c>
      <c r="Z28" s="104">
        <f t="shared" si="10"/>
        <v>0</v>
      </c>
      <c r="AA28" s="41">
        <v>0</v>
      </c>
      <c r="AB28" s="90">
        <f t="shared" si="11"/>
        <v>589</v>
      </c>
      <c r="AC28" s="91">
        <f t="shared" si="11"/>
        <v>579</v>
      </c>
      <c r="AD28" s="92">
        <f t="shared" si="18"/>
        <v>579</v>
      </c>
      <c r="AE28" s="88">
        <f t="shared" si="12"/>
        <v>573</v>
      </c>
      <c r="AF28" s="93">
        <f t="shared" si="19"/>
        <v>573</v>
      </c>
      <c r="AG28" s="89">
        <f t="shared" si="13"/>
        <v>563</v>
      </c>
      <c r="AH28" s="94">
        <f t="shared" si="20"/>
        <v>573</v>
      </c>
      <c r="AI28" s="17"/>
      <c r="AJ28" s="95">
        <f t="shared" si="14"/>
        <v>0</v>
      </c>
      <c r="AK28" s="39">
        <v>1092</v>
      </c>
    </row>
    <row r="29" spans="1:37" x14ac:dyDescent="0.2">
      <c r="A29" s="81">
        <f t="shared" si="15"/>
        <v>36391</v>
      </c>
      <c r="B29" s="12">
        <v>514</v>
      </c>
      <c r="C29" s="50">
        <v>514</v>
      </c>
      <c r="D29" s="82">
        <f t="shared" si="0"/>
        <v>2127</v>
      </c>
      <c r="E29" s="103">
        <f t="shared" si="1"/>
        <v>1333</v>
      </c>
      <c r="F29" s="34">
        <f>514+768</f>
        <v>1282</v>
      </c>
      <c r="G29" s="104">
        <f t="shared" si="2"/>
        <v>0</v>
      </c>
      <c r="H29" s="32">
        <v>0</v>
      </c>
      <c r="I29" s="104">
        <f t="shared" si="2"/>
        <v>0</v>
      </c>
      <c r="J29" s="40">
        <v>0</v>
      </c>
      <c r="K29" s="83">
        <f t="shared" si="3"/>
        <v>1333</v>
      </c>
      <c r="L29" s="84">
        <f t="shared" si="3"/>
        <v>1282</v>
      </c>
      <c r="M29" s="85">
        <f t="shared" si="16"/>
        <v>1284</v>
      </c>
      <c r="N29" s="18"/>
      <c r="O29" s="103">
        <f t="shared" si="4"/>
        <v>290</v>
      </c>
      <c r="P29" s="35">
        <v>282</v>
      </c>
      <c r="Q29" s="104">
        <f t="shared" si="5"/>
        <v>0</v>
      </c>
      <c r="R29" s="35">
        <v>0</v>
      </c>
      <c r="S29" s="86">
        <f t="shared" si="6"/>
        <v>282</v>
      </c>
      <c r="T29" s="87">
        <f t="shared" si="17"/>
        <v>282</v>
      </c>
      <c r="U29" s="18"/>
      <c r="V29" s="103">
        <f t="shared" si="7"/>
        <v>589</v>
      </c>
      <c r="W29" s="104">
        <f t="shared" si="8"/>
        <v>579</v>
      </c>
      <c r="X29" s="104">
        <f t="shared" si="9"/>
        <v>573</v>
      </c>
      <c r="Y29" s="45">
        <v>563</v>
      </c>
      <c r="Z29" s="104">
        <f t="shared" si="10"/>
        <v>0</v>
      </c>
      <c r="AA29" s="41">
        <v>0</v>
      </c>
      <c r="AB29" s="90">
        <f t="shared" si="11"/>
        <v>589</v>
      </c>
      <c r="AC29" s="91">
        <f t="shared" si="11"/>
        <v>579</v>
      </c>
      <c r="AD29" s="92">
        <f t="shared" si="18"/>
        <v>579</v>
      </c>
      <c r="AE29" s="88">
        <f t="shared" si="12"/>
        <v>573</v>
      </c>
      <c r="AF29" s="93">
        <f t="shared" si="19"/>
        <v>573</v>
      </c>
      <c r="AG29" s="89">
        <f t="shared" si="13"/>
        <v>563</v>
      </c>
      <c r="AH29" s="94">
        <f t="shared" si="20"/>
        <v>573</v>
      </c>
      <c r="AI29" s="17"/>
      <c r="AJ29" s="95">
        <f t="shared" si="14"/>
        <v>0</v>
      </c>
      <c r="AK29" s="39">
        <v>1092</v>
      </c>
    </row>
    <row r="30" spans="1:37" x14ac:dyDescent="0.2">
      <c r="A30" s="81">
        <f t="shared" si="15"/>
        <v>36392</v>
      </c>
      <c r="B30" s="12">
        <v>459</v>
      </c>
      <c r="C30" s="50">
        <v>459</v>
      </c>
      <c r="D30" s="82">
        <f t="shared" si="0"/>
        <v>2072</v>
      </c>
      <c r="E30" s="103">
        <f t="shared" si="1"/>
        <v>1275</v>
      </c>
      <c r="F30" s="34">
        <f>459+768</f>
        <v>1227</v>
      </c>
      <c r="G30" s="104">
        <f t="shared" si="2"/>
        <v>0</v>
      </c>
      <c r="H30" s="32">
        <v>0</v>
      </c>
      <c r="I30" s="104">
        <f t="shared" si="2"/>
        <v>58</v>
      </c>
      <c r="J30" s="40">
        <v>57</v>
      </c>
      <c r="K30" s="83">
        <f t="shared" si="3"/>
        <v>1333</v>
      </c>
      <c r="L30" s="84">
        <f t="shared" si="3"/>
        <v>1284</v>
      </c>
      <c r="M30" s="85">
        <f t="shared" si="16"/>
        <v>1284</v>
      </c>
      <c r="N30" s="18"/>
      <c r="O30" s="103">
        <f t="shared" si="4"/>
        <v>290</v>
      </c>
      <c r="P30" s="35">
        <v>282</v>
      </c>
      <c r="Q30" s="104">
        <f t="shared" si="5"/>
        <v>0</v>
      </c>
      <c r="R30" s="35">
        <v>0</v>
      </c>
      <c r="S30" s="86">
        <f t="shared" si="6"/>
        <v>282</v>
      </c>
      <c r="T30" s="87">
        <f t="shared" si="17"/>
        <v>282</v>
      </c>
      <c r="U30" s="18"/>
      <c r="V30" s="103">
        <f t="shared" si="7"/>
        <v>589</v>
      </c>
      <c r="W30" s="104">
        <f t="shared" si="8"/>
        <v>579</v>
      </c>
      <c r="X30" s="104">
        <f t="shared" si="9"/>
        <v>573</v>
      </c>
      <c r="Y30" s="45">
        <v>563</v>
      </c>
      <c r="Z30" s="104">
        <f t="shared" si="10"/>
        <v>0</v>
      </c>
      <c r="AA30" s="41">
        <v>0</v>
      </c>
      <c r="AB30" s="90">
        <f t="shared" si="11"/>
        <v>589</v>
      </c>
      <c r="AC30" s="91">
        <f t="shared" si="11"/>
        <v>579</v>
      </c>
      <c r="AD30" s="92">
        <f t="shared" si="18"/>
        <v>579</v>
      </c>
      <c r="AE30" s="88">
        <f t="shared" si="12"/>
        <v>573</v>
      </c>
      <c r="AF30" s="93">
        <f t="shared" si="19"/>
        <v>573</v>
      </c>
      <c r="AG30" s="89">
        <f t="shared" si="13"/>
        <v>563</v>
      </c>
      <c r="AH30" s="94">
        <f t="shared" si="20"/>
        <v>573</v>
      </c>
      <c r="AI30" s="17"/>
      <c r="AJ30" s="95">
        <f t="shared" si="14"/>
        <v>0</v>
      </c>
      <c r="AK30" s="39">
        <v>1092</v>
      </c>
    </row>
    <row r="31" spans="1:37" x14ac:dyDescent="0.2">
      <c r="A31" s="81">
        <f t="shared" si="15"/>
        <v>36393</v>
      </c>
      <c r="B31" s="12">
        <v>401</v>
      </c>
      <c r="C31" s="50">
        <v>401</v>
      </c>
      <c r="D31" s="82">
        <f t="shared" si="0"/>
        <v>2014</v>
      </c>
      <c r="E31" s="103">
        <f t="shared" si="1"/>
        <v>1215</v>
      </c>
      <c r="F31" s="34">
        <f>401+768</f>
        <v>1169</v>
      </c>
      <c r="G31" s="104">
        <f t="shared" si="2"/>
        <v>0</v>
      </c>
      <c r="H31" s="32">
        <v>0</v>
      </c>
      <c r="I31" s="104">
        <f t="shared" si="2"/>
        <v>117</v>
      </c>
      <c r="J31" s="40">
        <v>115</v>
      </c>
      <c r="K31" s="83">
        <f t="shared" si="3"/>
        <v>1332</v>
      </c>
      <c r="L31" s="84">
        <f t="shared" si="3"/>
        <v>1284</v>
      </c>
      <c r="M31" s="85">
        <f t="shared" si="16"/>
        <v>1284</v>
      </c>
      <c r="N31" s="18"/>
      <c r="O31" s="103">
        <f t="shared" si="4"/>
        <v>290</v>
      </c>
      <c r="P31" s="35">
        <v>282</v>
      </c>
      <c r="Q31" s="104">
        <f t="shared" si="5"/>
        <v>0</v>
      </c>
      <c r="R31" s="35">
        <v>0</v>
      </c>
      <c r="S31" s="86">
        <f t="shared" si="6"/>
        <v>282</v>
      </c>
      <c r="T31" s="87">
        <f t="shared" si="17"/>
        <v>282</v>
      </c>
      <c r="U31" s="18"/>
      <c r="V31" s="103">
        <f t="shared" si="7"/>
        <v>589</v>
      </c>
      <c r="W31" s="104">
        <f t="shared" si="8"/>
        <v>579</v>
      </c>
      <c r="X31" s="104">
        <f t="shared" si="9"/>
        <v>573</v>
      </c>
      <c r="Y31" s="45">
        <v>563</v>
      </c>
      <c r="Z31" s="104">
        <f t="shared" si="10"/>
        <v>0</v>
      </c>
      <c r="AA31" s="41">
        <v>0</v>
      </c>
      <c r="AB31" s="90">
        <f t="shared" si="11"/>
        <v>589</v>
      </c>
      <c r="AC31" s="91">
        <f t="shared" si="11"/>
        <v>579</v>
      </c>
      <c r="AD31" s="92">
        <f t="shared" si="18"/>
        <v>579</v>
      </c>
      <c r="AE31" s="88">
        <f t="shared" si="12"/>
        <v>573</v>
      </c>
      <c r="AF31" s="93">
        <f t="shared" si="19"/>
        <v>573</v>
      </c>
      <c r="AG31" s="89">
        <f t="shared" si="13"/>
        <v>563</v>
      </c>
      <c r="AH31" s="94">
        <f t="shared" si="20"/>
        <v>573</v>
      </c>
      <c r="AI31" s="17"/>
      <c r="AJ31" s="95">
        <f t="shared" si="14"/>
        <v>0</v>
      </c>
      <c r="AK31" s="39">
        <v>1092</v>
      </c>
    </row>
    <row r="32" spans="1:37" x14ac:dyDescent="0.2">
      <c r="A32" s="81">
        <f t="shared" si="15"/>
        <v>36394</v>
      </c>
      <c r="B32" s="12">
        <v>450</v>
      </c>
      <c r="C32" s="50">
        <v>450</v>
      </c>
      <c r="D32" s="82">
        <f t="shared" si="0"/>
        <v>2063</v>
      </c>
      <c r="E32" s="103">
        <f t="shared" si="1"/>
        <v>1266</v>
      </c>
      <c r="F32" s="34">
        <f>450+768</f>
        <v>1218</v>
      </c>
      <c r="G32" s="104">
        <f t="shared" si="2"/>
        <v>0</v>
      </c>
      <c r="H32" s="32">
        <v>0</v>
      </c>
      <c r="I32" s="104">
        <f t="shared" si="2"/>
        <v>67</v>
      </c>
      <c r="J32" s="40">
        <v>66</v>
      </c>
      <c r="K32" s="83">
        <f t="shared" si="3"/>
        <v>1333</v>
      </c>
      <c r="L32" s="84">
        <f t="shared" si="3"/>
        <v>1284</v>
      </c>
      <c r="M32" s="85">
        <f t="shared" si="16"/>
        <v>1284</v>
      </c>
      <c r="N32" s="18"/>
      <c r="O32" s="103">
        <f t="shared" si="4"/>
        <v>290</v>
      </c>
      <c r="P32" s="35">
        <v>282</v>
      </c>
      <c r="Q32" s="104">
        <f t="shared" si="5"/>
        <v>0</v>
      </c>
      <c r="R32" s="35">
        <v>0</v>
      </c>
      <c r="S32" s="86">
        <f t="shared" si="6"/>
        <v>282</v>
      </c>
      <c r="T32" s="87">
        <f t="shared" si="17"/>
        <v>282</v>
      </c>
      <c r="U32" s="18"/>
      <c r="V32" s="103">
        <f t="shared" si="7"/>
        <v>589</v>
      </c>
      <c r="W32" s="104">
        <f t="shared" si="8"/>
        <v>579</v>
      </c>
      <c r="X32" s="104">
        <f t="shared" si="9"/>
        <v>573</v>
      </c>
      <c r="Y32" s="45">
        <v>563</v>
      </c>
      <c r="Z32" s="104">
        <f t="shared" si="10"/>
        <v>0</v>
      </c>
      <c r="AA32" s="41">
        <v>0</v>
      </c>
      <c r="AB32" s="90">
        <f t="shared" si="11"/>
        <v>589</v>
      </c>
      <c r="AC32" s="91">
        <f t="shared" si="11"/>
        <v>579</v>
      </c>
      <c r="AD32" s="92">
        <f t="shared" si="18"/>
        <v>579</v>
      </c>
      <c r="AE32" s="88">
        <f t="shared" si="12"/>
        <v>573</v>
      </c>
      <c r="AF32" s="93">
        <f t="shared" si="19"/>
        <v>573</v>
      </c>
      <c r="AG32" s="89">
        <f t="shared" si="13"/>
        <v>563</v>
      </c>
      <c r="AH32" s="94">
        <f t="shared" si="20"/>
        <v>573</v>
      </c>
      <c r="AI32" s="17"/>
      <c r="AJ32" s="95">
        <f t="shared" si="14"/>
        <v>0</v>
      </c>
      <c r="AK32" s="39">
        <v>1092</v>
      </c>
    </row>
    <row r="33" spans="1:37" x14ac:dyDescent="0.2">
      <c r="A33" s="81">
        <f t="shared" si="15"/>
        <v>36395</v>
      </c>
      <c r="B33" s="12">
        <v>514</v>
      </c>
      <c r="C33" s="50">
        <v>514</v>
      </c>
      <c r="D33" s="82">
        <f t="shared" si="0"/>
        <v>2127</v>
      </c>
      <c r="E33" s="103">
        <f t="shared" si="1"/>
        <v>1333</v>
      </c>
      <c r="F33" s="34">
        <f>514+768</f>
        <v>1282</v>
      </c>
      <c r="G33" s="104">
        <f t="shared" si="2"/>
        <v>0</v>
      </c>
      <c r="H33" s="32">
        <v>0</v>
      </c>
      <c r="I33" s="104">
        <f t="shared" si="2"/>
        <v>0</v>
      </c>
      <c r="J33" s="40">
        <v>0</v>
      </c>
      <c r="K33" s="83">
        <f t="shared" si="3"/>
        <v>1333</v>
      </c>
      <c r="L33" s="84">
        <f t="shared" si="3"/>
        <v>1282</v>
      </c>
      <c r="M33" s="85">
        <f t="shared" si="16"/>
        <v>1284</v>
      </c>
      <c r="N33" s="18"/>
      <c r="O33" s="103">
        <f t="shared" si="4"/>
        <v>290</v>
      </c>
      <c r="P33" s="35">
        <v>282</v>
      </c>
      <c r="Q33" s="104">
        <f t="shared" si="5"/>
        <v>0</v>
      </c>
      <c r="R33" s="35">
        <v>0</v>
      </c>
      <c r="S33" s="86">
        <f t="shared" si="6"/>
        <v>282</v>
      </c>
      <c r="T33" s="87">
        <f t="shared" si="17"/>
        <v>282</v>
      </c>
      <c r="U33" s="18"/>
      <c r="V33" s="103">
        <f t="shared" si="7"/>
        <v>589</v>
      </c>
      <c r="W33" s="104">
        <f t="shared" si="8"/>
        <v>579</v>
      </c>
      <c r="X33" s="104">
        <f t="shared" si="9"/>
        <v>573</v>
      </c>
      <c r="Y33" s="45">
        <v>563</v>
      </c>
      <c r="Z33" s="104">
        <f t="shared" si="10"/>
        <v>0</v>
      </c>
      <c r="AA33" s="41">
        <v>0</v>
      </c>
      <c r="AB33" s="90">
        <f t="shared" si="11"/>
        <v>589</v>
      </c>
      <c r="AC33" s="91">
        <f t="shared" si="11"/>
        <v>579</v>
      </c>
      <c r="AD33" s="92">
        <f t="shared" si="18"/>
        <v>579</v>
      </c>
      <c r="AE33" s="88">
        <f t="shared" si="12"/>
        <v>573</v>
      </c>
      <c r="AF33" s="93">
        <f t="shared" si="19"/>
        <v>573</v>
      </c>
      <c r="AG33" s="89">
        <f t="shared" si="13"/>
        <v>563</v>
      </c>
      <c r="AH33" s="94">
        <f t="shared" si="20"/>
        <v>573</v>
      </c>
      <c r="AI33" s="17"/>
      <c r="AJ33" s="95">
        <f t="shared" si="14"/>
        <v>0</v>
      </c>
      <c r="AK33" s="39">
        <v>1092</v>
      </c>
    </row>
    <row r="34" spans="1:37" x14ac:dyDescent="0.2">
      <c r="A34" s="81">
        <f t="shared" si="15"/>
        <v>36396</v>
      </c>
      <c r="B34" s="12">
        <v>514</v>
      </c>
      <c r="C34" s="50">
        <v>514</v>
      </c>
      <c r="D34" s="82">
        <f t="shared" si="0"/>
        <v>2127</v>
      </c>
      <c r="E34" s="103">
        <f t="shared" si="1"/>
        <v>1333</v>
      </c>
      <c r="F34" s="34">
        <f>514+768</f>
        <v>1282</v>
      </c>
      <c r="G34" s="104">
        <f t="shared" si="2"/>
        <v>0</v>
      </c>
      <c r="H34" s="32">
        <v>0</v>
      </c>
      <c r="I34" s="104">
        <f t="shared" si="2"/>
        <v>0</v>
      </c>
      <c r="J34" s="40">
        <v>0</v>
      </c>
      <c r="K34" s="83">
        <f t="shared" si="3"/>
        <v>1333</v>
      </c>
      <c r="L34" s="84">
        <f t="shared" si="3"/>
        <v>1282</v>
      </c>
      <c r="M34" s="85">
        <f t="shared" si="16"/>
        <v>1284</v>
      </c>
      <c r="N34" s="18"/>
      <c r="O34" s="103">
        <f t="shared" si="4"/>
        <v>290</v>
      </c>
      <c r="P34" s="35">
        <v>282</v>
      </c>
      <c r="Q34" s="104">
        <f t="shared" si="5"/>
        <v>0</v>
      </c>
      <c r="R34" s="35">
        <v>0</v>
      </c>
      <c r="S34" s="86">
        <f t="shared" si="6"/>
        <v>282</v>
      </c>
      <c r="T34" s="87">
        <f t="shared" si="17"/>
        <v>282</v>
      </c>
      <c r="U34" s="18"/>
      <c r="V34" s="103">
        <f t="shared" si="7"/>
        <v>589</v>
      </c>
      <c r="W34" s="104">
        <f t="shared" si="8"/>
        <v>579</v>
      </c>
      <c r="X34" s="104">
        <f t="shared" si="9"/>
        <v>573</v>
      </c>
      <c r="Y34" s="45">
        <v>563</v>
      </c>
      <c r="Z34" s="104">
        <f t="shared" si="10"/>
        <v>0</v>
      </c>
      <c r="AA34" s="41">
        <v>0</v>
      </c>
      <c r="AB34" s="90">
        <f t="shared" si="11"/>
        <v>589</v>
      </c>
      <c r="AC34" s="91">
        <f t="shared" si="11"/>
        <v>579</v>
      </c>
      <c r="AD34" s="92">
        <f t="shared" si="18"/>
        <v>579</v>
      </c>
      <c r="AE34" s="88">
        <f t="shared" si="12"/>
        <v>573</v>
      </c>
      <c r="AF34" s="93">
        <f t="shared" si="19"/>
        <v>573</v>
      </c>
      <c r="AG34" s="89">
        <f t="shared" si="13"/>
        <v>563</v>
      </c>
      <c r="AH34" s="94">
        <f t="shared" si="20"/>
        <v>573</v>
      </c>
      <c r="AI34" s="17"/>
      <c r="AJ34" s="95">
        <f t="shared" si="14"/>
        <v>0</v>
      </c>
      <c r="AK34" s="39">
        <v>1092</v>
      </c>
    </row>
    <row r="35" spans="1:37" x14ac:dyDescent="0.2">
      <c r="A35" s="81">
        <f t="shared" si="15"/>
        <v>36397</v>
      </c>
      <c r="B35" s="12">
        <v>514</v>
      </c>
      <c r="C35" s="50">
        <v>514</v>
      </c>
      <c r="D35" s="82">
        <f t="shared" si="0"/>
        <v>2127</v>
      </c>
      <c r="E35" s="103">
        <f t="shared" si="1"/>
        <v>1333</v>
      </c>
      <c r="F35" s="34">
        <f>514+768</f>
        <v>1282</v>
      </c>
      <c r="G35" s="104">
        <f t="shared" si="2"/>
        <v>0</v>
      </c>
      <c r="H35" s="32">
        <v>0</v>
      </c>
      <c r="I35" s="104">
        <f t="shared" si="2"/>
        <v>0</v>
      </c>
      <c r="J35" s="40">
        <v>0</v>
      </c>
      <c r="K35" s="83">
        <f t="shared" si="3"/>
        <v>1333</v>
      </c>
      <c r="L35" s="84">
        <f t="shared" si="3"/>
        <v>1282</v>
      </c>
      <c r="M35" s="85">
        <f t="shared" si="16"/>
        <v>1284</v>
      </c>
      <c r="N35" s="18"/>
      <c r="O35" s="103">
        <f t="shared" si="4"/>
        <v>290</v>
      </c>
      <c r="P35" s="35">
        <v>282</v>
      </c>
      <c r="Q35" s="104">
        <f t="shared" si="5"/>
        <v>0</v>
      </c>
      <c r="R35" s="35">
        <v>0</v>
      </c>
      <c r="S35" s="86">
        <f t="shared" si="6"/>
        <v>282</v>
      </c>
      <c r="T35" s="87">
        <f t="shared" si="17"/>
        <v>282</v>
      </c>
      <c r="U35" s="18"/>
      <c r="V35" s="103">
        <f t="shared" si="7"/>
        <v>589</v>
      </c>
      <c r="W35" s="104">
        <f t="shared" si="8"/>
        <v>579</v>
      </c>
      <c r="X35" s="104">
        <f t="shared" si="9"/>
        <v>573</v>
      </c>
      <c r="Y35" s="45">
        <v>563</v>
      </c>
      <c r="Z35" s="104">
        <f t="shared" si="10"/>
        <v>0</v>
      </c>
      <c r="AA35" s="41">
        <v>0</v>
      </c>
      <c r="AB35" s="90">
        <f t="shared" si="11"/>
        <v>589</v>
      </c>
      <c r="AC35" s="91">
        <f t="shared" si="11"/>
        <v>579</v>
      </c>
      <c r="AD35" s="92">
        <f t="shared" si="18"/>
        <v>579</v>
      </c>
      <c r="AE35" s="88">
        <f t="shared" si="12"/>
        <v>573</v>
      </c>
      <c r="AF35" s="93">
        <f t="shared" si="19"/>
        <v>573</v>
      </c>
      <c r="AG35" s="89">
        <f t="shared" si="13"/>
        <v>563</v>
      </c>
      <c r="AH35" s="94">
        <f t="shared" si="20"/>
        <v>573</v>
      </c>
      <c r="AI35" s="17"/>
      <c r="AJ35" s="95">
        <f t="shared" si="14"/>
        <v>0</v>
      </c>
      <c r="AK35" s="39">
        <v>1092</v>
      </c>
    </row>
    <row r="36" spans="1:37" x14ac:dyDescent="0.2">
      <c r="A36" s="81">
        <f t="shared" si="15"/>
        <v>36398</v>
      </c>
      <c r="B36" s="12">
        <v>514</v>
      </c>
      <c r="C36" s="50">
        <v>514</v>
      </c>
      <c r="D36" s="82">
        <f t="shared" si="0"/>
        <v>2127</v>
      </c>
      <c r="E36" s="103">
        <f t="shared" si="1"/>
        <v>1333</v>
      </c>
      <c r="F36" s="34">
        <f>514+768</f>
        <v>1282</v>
      </c>
      <c r="G36" s="104">
        <f t="shared" si="2"/>
        <v>0</v>
      </c>
      <c r="H36" s="32">
        <v>0</v>
      </c>
      <c r="I36" s="104">
        <f t="shared" si="2"/>
        <v>0</v>
      </c>
      <c r="J36" s="40">
        <v>0</v>
      </c>
      <c r="K36" s="83">
        <f t="shared" si="3"/>
        <v>1333</v>
      </c>
      <c r="L36" s="84">
        <f t="shared" si="3"/>
        <v>1282</v>
      </c>
      <c r="M36" s="85">
        <f t="shared" si="16"/>
        <v>1284</v>
      </c>
      <c r="N36" s="18"/>
      <c r="O36" s="103">
        <f t="shared" si="4"/>
        <v>290</v>
      </c>
      <c r="P36" s="35">
        <v>282</v>
      </c>
      <c r="Q36" s="104">
        <f t="shared" si="5"/>
        <v>0</v>
      </c>
      <c r="R36" s="35">
        <v>0</v>
      </c>
      <c r="S36" s="86">
        <f t="shared" si="6"/>
        <v>282</v>
      </c>
      <c r="T36" s="87">
        <f t="shared" si="17"/>
        <v>282</v>
      </c>
      <c r="U36" s="18"/>
      <c r="V36" s="103">
        <f t="shared" si="7"/>
        <v>589</v>
      </c>
      <c r="W36" s="104">
        <f t="shared" si="8"/>
        <v>579</v>
      </c>
      <c r="X36" s="104">
        <f t="shared" si="9"/>
        <v>573</v>
      </c>
      <c r="Y36" s="45">
        <v>563</v>
      </c>
      <c r="Z36" s="104">
        <f t="shared" si="10"/>
        <v>0</v>
      </c>
      <c r="AA36" s="41">
        <v>0</v>
      </c>
      <c r="AB36" s="90">
        <f t="shared" si="11"/>
        <v>589</v>
      </c>
      <c r="AC36" s="91">
        <f t="shared" si="11"/>
        <v>579</v>
      </c>
      <c r="AD36" s="92">
        <f t="shared" si="18"/>
        <v>579</v>
      </c>
      <c r="AE36" s="88">
        <f t="shared" si="12"/>
        <v>573</v>
      </c>
      <c r="AF36" s="93">
        <f t="shared" si="19"/>
        <v>573</v>
      </c>
      <c r="AG36" s="89">
        <f t="shared" si="13"/>
        <v>563</v>
      </c>
      <c r="AH36" s="94">
        <f t="shared" si="20"/>
        <v>573</v>
      </c>
      <c r="AI36" s="17"/>
      <c r="AJ36" s="95">
        <f t="shared" si="14"/>
        <v>0</v>
      </c>
      <c r="AK36" s="39">
        <v>1092</v>
      </c>
    </row>
    <row r="37" spans="1:37" x14ac:dyDescent="0.2">
      <c r="A37" s="81">
        <f t="shared" si="15"/>
        <v>36399</v>
      </c>
      <c r="B37" s="12">
        <v>459</v>
      </c>
      <c r="C37" s="50">
        <v>459</v>
      </c>
      <c r="D37" s="82">
        <f t="shared" si="0"/>
        <v>2072</v>
      </c>
      <c r="E37" s="103">
        <f t="shared" si="1"/>
        <v>1275</v>
      </c>
      <c r="F37" s="34">
        <f>459+768</f>
        <v>1227</v>
      </c>
      <c r="G37" s="104">
        <f t="shared" si="2"/>
        <v>0</v>
      </c>
      <c r="H37" s="32">
        <v>0</v>
      </c>
      <c r="I37" s="104">
        <f t="shared" si="2"/>
        <v>58</v>
      </c>
      <c r="J37" s="40">
        <v>57</v>
      </c>
      <c r="K37" s="83">
        <f t="shared" si="3"/>
        <v>1333</v>
      </c>
      <c r="L37" s="84">
        <f t="shared" si="3"/>
        <v>1284</v>
      </c>
      <c r="M37" s="85">
        <f t="shared" si="16"/>
        <v>1284</v>
      </c>
      <c r="N37" s="18"/>
      <c r="O37" s="103">
        <f t="shared" si="4"/>
        <v>290</v>
      </c>
      <c r="P37" s="35">
        <v>282</v>
      </c>
      <c r="Q37" s="104">
        <f t="shared" si="5"/>
        <v>0</v>
      </c>
      <c r="R37" s="35">
        <v>0</v>
      </c>
      <c r="S37" s="86">
        <f t="shared" si="6"/>
        <v>282</v>
      </c>
      <c r="T37" s="87">
        <f t="shared" si="17"/>
        <v>282</v>
      </c>
      <c r="U37" s="18"/>
      <c r="V37" s="103">
        <f t="shared" si="7"/>
        <v>589</v>
      </c>
      <c r="W37" s="104">
        <f t="shared" si="8"/>
        <v>579</v>
      </c>
      <c r="X37" s="104">
        <f t="shared" si="9"/>
        <v>573</v>
      </c>
      <c r="Y37" s="45">
        <v>563</v>
      </c>
      <c r="Z37" s="104">
        <f t="shared" si="10"/>
        <v>0</v>
      </c>
      <c r="AA37" s="41">
        <v>0</v>
      </c>
      <c r="AB37" s="90">
        <f t="shared" si="11"/>
        <v>589</v>
      </c>
      <c r="AC37" s="91">
        <f t="shared" si="11"/>
        <v>579</v>
      </c>
      <c r="AD37" s="92">
        <f t="shared" si="18"/>
        <v>579</v>
      </c>
      <c r="AE37" s="88">
        <f t="shared" si="12"/>
        <v>573</v>
      </c>
      <c r="AF37" s="93">
        <f t="shared" si="19"/>
        <v>573</v>
      </c>
      <c r="AG37" s="89">
        <f t="shared" si="13"/>
        <v>563</v>
      </c>
      <c r="AH37" s="94">
        <f t="shared" si="20"/>
        <v>573</v>
      </c>
      <c r="AI37" s="17"/>
      <c r="AJ37" s="95">
        <f t="shared" si="14"/>
        <v>0</v>
      </c>
      <c r="AK37" s="39">
        <v>1092</v>
      </c>
    </row>
    <row r="38" spans="1:37" x14ac:dyDescent="0.2">
      <c r="A38" s="81">
        <f t="shared" si="15"/>
        <v>36400</v>
      </c>
      <c r="B38" s="12">
        <v>401</v>
      </c>
      <c r="C38" s="50">
        <v>401</v>
      </c>
      <c r="D38" s="82">
        <f t="shared" si="0"/>
        <v>2014</v>
      </c>
      <c r="E38" s="103">
        <f t="shared" si="1"/>
        <v>1215</v>
      </c>
      <c r="F38" s="34">
        <f>401+768</f>
        <v>1169</v>
      </c>
      <c r="G38" s="104">
        <f t="shared" si="2"/>
        <v>0</v>
      </c>
      <c r="H38" s="32">
        <v>0</v>
      </c>
      <c r="I38" s="104">
        <f t="shared" si="2"/>
        <v>117</v>
      </c>
      <c r="J38" s="40">
        <v>115</v>
      </c>
      <c r="K38" s="83">
        <f t="shared" si="3"/>
        <v>1332</v>
      </c>
      <c r="L38" s="84">
        <f t="shared" si="3"/>
        <v>1284</v>
      </c>
      <c r="M38" s="85">
        <f t="shared" si="16"/>
        <v>1284</v>
      </c>
      <c r="N38" s="18"/>
      <c r="O38" s="103">
        <f t="shared" si="4"/>
        <v>290</v>
      </c>
      <c r="P38" s="35">
        <v>282</v>
      </c>
      <c r="Q38" s="104">
        <f t="shared" si="5"/>
        <v>0</v>
      </c>
      <c r="R38" s="35">
        <v>0</v>
      </c>
      <c r="S38" s="86">
        <f t="shared" si="6"/>
        <v>282</v>
      </c>
      <c r="T38" s="87">
        <f t="shared" si="17"/>
        <v>282</v>
      </c>
      <c r="U38" s="18"/>
      <c r="V38" s="103">
        <f t="shared" si="7"/>
        <v>589</v>
      </c>
      <c r="W38" s="104">
        <f t="shared" si="8"/>
        <v>579</v>
      </c>
      <c r="X38" s="104">
        <f t="shared" si="9"/>
        <v>573</v>
      </c>
      <c r="Y38" s="45">
        <v>563</v>
      </c>
      <c r="Z38" s="104">
        <f t="shared" si="10"/>
        <v>0</v>
      </c>
      <c r="AA38" s="41">
        <v>0</v>
      </c>
      <c r="AB38" s="90">
        <f t="shared" si="11"/>
        <v>589</v>
      </c>
      <c r="AC38" s="91">
        <f t="shared" si="11"/>
        <v>579</v>
      </c>
      <c r="AD38" s="92">
        <f t="shared" si="18"/>
        <v>579</v>
      </c>
      <c r="AE38" s="88">
        <f t="shared" si="12"/>
        <v>573</v>
      </c>
      <c r="AF38" s="93">
        <f t="shared" si="19"/>
        <v>573</v>
      </c>
      <c r="AG38" s="89">
        <f t="shared" si="13"/>
        <v>563</v>
      </c>
      <c r="AH38" s="94">
        <f t="shared" si="20"/>
        <v>573</v>
      </c>
      <c r="AI38" s="17"/>
      <c r="AJ38" s="95">
        <f t="shared" si="14"/>
        <v>0</v>
      </c>
      <c r="AK38" s="39">
        <v>1092</v>
      </c>
    </row>
    <row r="39" spans="1:37" x14ac:dyDescent="0.2">
      <c r="A39" s="81">
        <f t="shared" si="15"/>
        <v>36401</v>
      </c>
      <c r="B39" s="12">
        <v>450</v>
      </c>
      <c r="C39" s="50">
        <v>450</v>
      </c>
      <c r="D39" s="82">
        <f t="shared" si="0"/>
        <v>2063</v>
      </c>
      <c r="E39" s="103">
        <f t="shared" si="1"/>
        <v>1266</v>
      </c>
      <c r="F39" s="34">
        <f>450+768</f>
        <v>1218</v>
      </c>
      <c r="G39" s="104">
        <f t="shared" si="2"/>
        <v>0</v>
      </c>
      <c r="H39" s="32">
        <v>0</v>
      </c>
      <c r="I39" s="104">
        <f t="shared" si="2"/>
        <v>67</v>
      </c>
      <c r="J39" s="40">
        <v>66</v>
      </c>
      <c r="K39" s="83">
        <f t="shared" si="3"/>
        <v>1333</v>
      </c>
      <c r="L39" s="84">
        <f t="shared" si="3"/>
        <v>1284</v>
      </c>
      <c r="M39" s="85">
        <f t="shared" si="16"/>
        <v>1284</v>
      </c>
      <c r="N39" s="18"/>
      <c r="O39" s="103">
        <f t="shared" si="4"/>
        <v>290</v>
      </c>
      <c r="P39" s="35">
        <v>282</v>
      </c>
      <c r="Q39" s="104">
        <f t="shared" si="5"/>
        <v>0</v>
      </c>
      <c r="R39" s="35">
        <v>0</v>
      </c>
      <c r="S39" s="86">
        <f t="shared" si="6"/>
        <v>282</v>
      </c>
      <c r="T39" s="87">
        <f t="shared" si="17"/>
        <v>282</v>
      </c>
      <c r="U39" s="18"/>
      <c r="V39" s="103">
        <f t="shared" si="7"/>
        <v>589</v>
      </c>
      <c r="W39" s="104">
        <f t="shared" si="8"/>
        <v>579</v>
      </c>
      <c r="X39" s="104">
        <f t="shared" si="9"/>
        <v>573</v>
      </c>
      <c r="Y39" s="45">
        <v>563</v>
      </c>
      <c r="Z39" s="104">
        <f t="shared" si="10"/>
        <v>0</v>
      </c>
      <c r="AA39" s="41">
        <v>0</v>
      </c>
      <c r="AB39" s="90">
        <f t="shared" si="11"/>
        <v>589</v>
      </c>
      <c r="AC39" s="91">
        <f t="shared" si="11"/>
        <v>579</v>
      </c>
      <c r="AD39" s="92">
        <f t="shared" si="18"/>
        <v>579</v>
      </c>
      <c r="AE39" s="88">
        <f t="shared" si="12"/>
        <v>573</v>
      </c>
      <c r="AF39" s="93">
        <f t="shared" si="19"/>
        <v>573</v>
      </c>
      <c r="AG39" s="89">
        <f t="shared" si="13"/>
        <v>563</v>
      </c>
      <c r="AH39" s="94">
        <f t="shared" si="20"/>
        <v>573</v>
      </c>
      <c r="AI39" s="17"/>
      <c r="AJ39" s="95">
        <f t="shared" si="14"/>
        <v>0</v>
      </c>
      <c r="AK39" s="39">
        <v>1092</v>
      </c>
    </row>
    <row r="40" spans="1:37" x14ac:dyDescent="0.2">
      <c r="A40" s="81">
        <f t="shared" si="15"/>
        <v>36402</v>
      </c>
      <c r="B40" s="12">
        <v>514</v>
      </c>
      <c r="C40" s="50">
        <v>514</v>
      </c>
      <c r="D40" s="82">
        <f t="shared" si="0"/>
        <v>2127</v>
      </c>
      <c r="E40" s="103">
        <f t="shared" si="1"/>
        <v>1333</v>
      </c>
      <c r="F40" s="34">
        <f>514+768</f>
        <v>1282</v>
      </c>
      <c r="G40" s="104">
        <f t="shared" si="2"/>
        <v>0</v>
      </c>
      <c r="H40" s="32">
        <v>0</v>
      </c>
      <c r="I40" s="104">
        <f t="shared" si="2"/>
        <v>0</v>
      </c>
      <c r="J40" s="40">
        <v>0</v>
      </c>
      <c r="K40" s="83">
        <f t="shared" si="3"/>
        <v>1333</v>
      </c>
      <c r="L40" s="84">
        <f t="shared" si="3"/>
        <v>1282</v>
      </c>
      <c r="M40" s="85">
        <f t="shared" si="16"/>
        <v>1284</v>
      </c>
      <c r="N40" s="18"/>
      <c r="O40" s="103">
        <f t="shared" si="4"/>
        <v>290</v>
      </c>
      <c r="P40" s="35">
        <v>282</v>
      </c>
      <c r="Q40" s="104">
        <f t="shared" si="5"/>
        <v>0</v>
      </c>
      <c r="R40" s="35">
        <v>0</v>
      </c>
      <c r="S40" s="86">
        <f t="shared" si="6"/>
        <v>282</v>
      </c>
      <c r="T40" s="87">
        <f t="shared" si="17"/>
        <v>282</v>
      </c>
      <c r="U40" s="18"/>
      <c r="V40" s="103">
        <f t="shared" si="7"/>
        <v>589</v>
      </c>
      <c r="W40" s="104">
        <f t="shared" si="8"/>
        <v>579</v>
      </c>
      <c r="X40" s="104">
        <f t="shared" si="9"/>
        <v>573</v>
      </c>
      <c r="Y40" s="45">
        <v>563</v>
      </c>
      <c r="Z40" s="104">
        <f t="shared" si="10"/>
        <v>0</v>
      </c>
      <c r="AA40" s="41">
        <v>0</v>
      </c>
      <c r="AB40" s="90">
        <f t="shared" si="11"/>
        <v>589</v>
      </c>
      <c r="AC40" s="91">
        <f t="shared" si="11"/>
        <v>579</v>
      </c>
      <c r="AD40" s="92">
        <f t="shared" si="18"/>
        <v>579</v>
      </c>
      <c r="AE40" s="88">
        <f t="shared" si="12"/>
        <v>573</v>
      </c>
      <c r="AF40" s="93">
        <f t="shared" si="19"/>
        <v>573</v>
      </c>
      <c r="AG40" s="89">
        <f t="shared" si="13"/>
        <v>563</v>
      </c>
      <c r="AH40" s="94">
        <f t="shared" si="20"/>
        <v>573</v>
      </c>
      <c r="AI40" s="17"/>
      <c r="AJ40" s="95">
        <f t="shared" si="14"/>
        <v>0</v>
      </c>
      <c r="AK40" s="39">
        <v>1092</v>
      </c>
    </row>
    <row r="41" spans="1:37" x14ac:dyDescent="0.2">
      <c r="A41" s="81">
        <f t="shared" si="15"/>
        <v>36403</v>
      </c>
      <c r="B41" s="12">
        <v>514</v>
      </c>
      <c r="C41" s="50">
        <v>514</v>
      </c>
      <c r="D41" s="82">
        <f t="shared" si="0"/>
        <v>2127</v>
      </c>
      <c r="E41" s="103">
        <f t="shared" si="1"/>
        <v>1333</v>
      </c>
      <c r="F41" s="34">
        <f>514+768</f>
        <v>1282</v>
      </c>
      <c r="G41" s="104">
        <f t="shared" si="2"/>
        <v>0</v>
      </c>
      <c r="H41" s="32">
        <v>0</v>
      </c>
      <c r="I41" s="104">
        <f t="shared" si="2"/>
        <v>0</v>
      </c>
      <c r="J41" s="40">
        <v>0</v>
      </c>
      <c r="K41" s="83">
        <f t="shared" si="3"/>
        <v>1333</v>
      </c>
      <c r="L41" s="84">
        <f t="shared" si="3"/>
        <v>1282</v>
      </c>
      <c r="M41" s="85">
        <f t="shared" si="16"/>
        <v>1284</v>
      </c>
      <c r="N41" s="18"/>
      <c r="O41" s="103">
        <f t="shared" si="4"/>
        <v>290</v>
      </c>
      <c r="P41" s="35">
        <v>282</v>
      </c>
      <c r="Q41" s="104">
        <f>ROUND(R41/0.99,0)</f>
        <v>0</v>
      </c>
      <c r="R41" s="35">
        <v>0</v>
      </c>
      <c r="S41" s="86">
        <f>P41+R41</f>
        <v>282</v>
      </c>
      <c r="T41" s="87">
        <f>T40</f>
        <v>282</v>
      </c>
      <c r="U41" s="18"/>
      <c r="V41" s="103">
        <f t="shared" si="7"/>
        <v>589</v>
      </c>
      <c r="W41" s="104">
        <f t="shared" si="8"/>
        <v>579</v>
      </c>
      <c r="X41" s="104">
        <f t="shared" si="9"/>
        <v>573</v>
      </c>
      <c r="Y41" s="45">
        <v>563</v>
      </c>
      <c r="Z41" s="104">
        <f t="shared" si="10"/>
        <v>0</v>
      </c>
      <c r="AA41" s="41">
        <v>0</v>
      </c>
      <c r="AB41" s="90">
        <f t="shared" si="11"/>
        <v>589</v>
      </c>
      <c r="AC41" s="91">
        <f t="shared" si="11"/>
        <v>579</v>
      </c>
      <c r="AD41" s="92">
        <f>AD40</f>
        <v>579</v>
      </c>
      <c r="AE41" s="88">
        <f>X41</f>
        <v>573</v>
      </c>
      <c r="AF41" s="93">
        <f>AF40</f>
        <v>573</v>
      </c>
      <c r="AG41" s="89">
        <f>Y41</f>
        <v>563</v>
      </c>
      <c r="AH41" s="94">
        <f>AH40</f>
        <v>573</v>
      </c>
      <c r="AI41" s="17"/>
      <c r="AJ41" s="95">
        <f t="shared" si="14"/>
        <v>0</v>
      </c>
      <c r="AK41" s="39">
        <v>1092</v>
      </c>
    </row>
    <row r="42" spans="1:37" x14ac:dyDescent="0.2">
      <c r="A42" s="17"/>
      <c r="B42" s="12"/>
      <c r="C42" s="13"/>
      <c r="D42" s="13"/>
      <c r="E42" s="12"/>
      <c r="F42" s="13"/>
      <c r="G42" s="13"/>
      <c r="H42" s="13"/>
      <c r="I42" s="13"/>
      <c r="J42" s="13"/>
      <c r="K42" s="13"/>
      <c r="L42" s="13"/>
      <c r="M42" s="14"/>
      <c r="N42" s="18"/>
      <c r="O42" s="12"/>
      <c r="P42" s="13"/>
      <c r="Q42" s="13"/>
      <c r="R42" s="13"/>
      <c r="S42" s="13"/>
      <c r="T42" s="14"/>
      <c r="U42" s="18"/>
      <c r="V42" s="12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4"/>
      <c r="AI42" s="17"/>
      <c r="AJ42" s="22"/>
      <c r="AK42" s="14"/>
    </row>
    <row r="43" spans="1:37" x14ac:dyDescent="0.2">
      <c r="A43" s="46" t="s">
        <v>20</v>
      </c>
      <c r="B43" s="96">
        <f>SUM(B11:B42)</f>
        <v>14942</v>
      </c>
      <c r="C43" s="96">
        <f>SUM(C11:C42)</f>
        <v>14942</v>
      </c>
      <c r="D43" s="96">
        <f>SUM(D11:D42)</f>
        <v>64945</v>
      </c>
      <c r="E43" s="47"/>
      <c r="F43" s="48">
        <f>SUM(F11:F42)</f>
        <v>38750</v>
      </c>
      <c r="G43" s="48"/>
      <c r="H43" s="48">
        <f>SUM(H11:H42)</f>
        <v>0</v>
      </c>
      <c r="I43" s="48"/>
      <c r="J43" s="97">
        <f>SUM(J11:J42)</f>
        <v>1018</v>
      </c>
      <c r="K43" s="97">
        <f>SUM(K11:K42)</f>
        <v>41319</v>
      </c>
      <c r="L43" s="97">
        <f>SUM(L11:L42)</f>
        <v>39768</v>
      </c>
      <c r="M43" s="97">
        <f>SUM(M11:M42)</f>
        <v>39804</v>
      </c>
      <c r="N43" s="49"/>
      <c r="O43" s="47"/>
      <c r="P43" s="48">
        <f>SUM(P11:P42)</f>
        <v>8742</v>
      </c>
      <c r="Q43" s="48"/>
      <c r="R43" s="98">
        <f>SUM(R11:R42)</f>
        <v>0</v>
      </c>
      <c r="S43" s="98">
        <f>SUM(S11:S42)</f>
        <v>8742</v>
      </c>
      <c r="T43" s="98">
        <f>SUM(T11:T42)</f>
        <v>8742</v>
      </c>
      <c r="U43" s="49"/>
      <c r="V43" s="99">
        <f>SUM(V11:V42)</f>
        <v>18259</v>
      </c>
      <c r="W43" s="99">
        <f>SUM(W11:W42)</f>
        <v>17949</v>
      </c>
      <c r="X43" s="99">
        <f>SUM(X11:X42)</f>
        <v>17763</v>
      </c>
      <c r="Y43" s="99">
        <f>SUM(Y11:Y42)</f>
        <v>17453</v>
      </c>
      <c r="Z43" s="48"/>
      <c r="AA43" s="100">
        <f t="shared" ref="AA43:AF43" si="21">SUM(AA11:AA42)</f>
        <v>0</v>
      </c>
      <c r="AB43" s="100">
        <f t="shared" si="21"/>
        <v>18259</v>
      </c>
      <c r="AC43" s="100">
        <f t="shared" si="21"/>
        <v>17949</v>
      </c>
      <c r="AD43" s="100">
        <f t="shared" si="21"/>
        <v>17949</v>
      </c>
      <c r="AE43" s="100">
        <f t="shared" si="21"/>
        <v>17763</v>
      </c>
      <c r="AF43" s="100">
        <f t="shared" si="21"/>
        <v>17763</v>
      </c>
      <c r="AG43" s="100">
        <f>SUM(AG11:AG41)</f>
        <v>17453</v>
      </c>
      <c r="AH43" s="100">
        <f>SUM(AH11:AH41)</f>
        <v>17763</v>
      </c>
      <c r="AI43" s="46"/>
      <c r="AJ43" s="101">
        <f>SUM(AJ11:AJ42)</f>
        <v>0</v>
      </c>
      <c r="AK43" s="101">
        <f>SUM(AK11:AK42)</f>
        <v>33852</v>
      </c>
    </row>
    <row r="44" spans="1:37" x14ac:dyDescent="0.2">
      <c r="G44" s="54" t="s">
        <v>30</v>
      </c>
      <c r="H44" s="53">
        <f>H43*0.9787</f>
        <v>0</v>
      </c>
      <c r="Q44" s="54" t="s">
        <v>30</v>
      </c>
      <c r="R44" s="53">
        <f>R43*0.9787</f>
        <v>0</v>
      </c>
      <c r="Z44" s="54" t="s">
        <v>30</v>
      </c>
      <c r="AA44" s="53">
        <f>AA43*0.9787</f>
        <v>0</v>
      </c>
    </row>
    <row r="45" spans="1:37" ht="13.5" thickBot="1" x14ac:dyDescent="0.25"/>
    <row r="46" spans="1:37" ht="13.5" thickTop="1" x14ac:dyDescent="0.2">
      <c r="C46" s="55" t="s">
        <v>31</v>
      </c>
      <c r="D46" s="56"/>
      <c r="E46" s="56"/>
      <c r="F46" s="57">
        <v>36373</v>
      </c>
      <c r="G46" s="58">
        <v>36403</v>
      </c>
    </row>
    <row r="47" spans="1:37" x14ac:dyDescent="0.2">
      <c r="C47" s="59"/>
      <c r="D47" s="13"/>
      <c r="E47" s="13"/>
      <c r="F47" s="13"/>
      <c r="G47" s="60"/>
    </row>
    <row r="48" spans="1:37" x14ac:dyDescent="0.2">
      <c r="C48" s="61"/>
      <c r="D48" s="62"/>
      <c r="E48" s="62" t="s">
        <v>32</v>
      </c>
      <c r="F48" s="65">
        <v>71684</v>
      </c>
      <c r="G48" s="66">
        <f>F48+H44</f>
        <v>71684</v>
      </c>
    </row>
    <row r="49" spans="3:7" x14ac:dyDescent="0.2">
      <c r="C49" s="59"/>
      <c r="D49" s="13"/>
      <c r="E49" s="13"/>
      <c r="F49" s="13"/>
      <c r="G49" s="60"/>
    </row>
    <row r="50" spans="3:7" x14ac:dyDescent="0.2">
      <c r="C50" s="61"/>
      <c r="D50" s="62"/>
      <c r="E50" s="62" t="s">
        <v>33</v>
      </c>
      <c r="F50" s="65">
        <v>38824</v>
      </c>
      <c r="G50" s="66">
        <f>F50+(R44+AA44)</f>
        <v>38824</v>
      </c>
    </row>
    <row r="51" spans="3:7" ht="13.5" thickBot="1" x14ac:dyDescent="0.25">
      <c r="C51" s="61"/>
      <c r="D51" s="62"/>
      <c r="E51" s="62"/>
      <c r="F51" s="69"/>
      <c r="G51" s="68"/>
    </row>
    <row r="52" spans="3:7" ht="13.5" thickBot="1" x14ac:dyDescent="0.25">
      <c r="C52" s="63"/>
      <c r="D52" s="64"/>
      <c r="E52" s="67" t="s">
        <v>34</v>
      </c>
      <c r="F52" s="102">
        <f>SUM(F48:F51)</f>
        <v>110508</v>
      </c>
      <c r="G52" s="102">
        <f>SUM(G48:G51)</f>
        <v>110508</v>
      </c>
    </row>
    <row r="53" spans="3:7" ht="13.5" thickTop="1" x14ac:dyDescent="0.2">
      <c r="E53" s="54" t="s">
        <v>36</v>
      </c>
      <c r="F53" s="70">
        <v>88297</v>
      </c>
    </row>
  </sheetData>
  <phoneticPr fontId="6" type="noConversion"/>
  <pageMargins left="0.75" right="0.75" top="1" bottom="1" header="0.5" footer="0.5"/>
  <pageSetup paperSize="5" scale="5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8-99</vt:lpstr>
    </vt:vector>
  </TitlesOfParts>
  <Company>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</dc:creator>
  <cp:lastModifiedBy>wsdou</cp:lastModifiedBy>
  <cp:lastPrinted>2000-02-11T14:52:15Z</cp:lastPrinted>
  <dcterms:created xsi:type="dcterms:W3CDTF">1999-03-29T20:33:01Z</dcterms:created>
  <dcterms:modified xsi:type="dcterms:W3CDTF">2016-01-06T05:52:24Z</dcterms:modified>
</cp:coreProperties>
</file>