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-15" yWindow="-15" windowWidth="9360" windowHeight="12900" tabRatio="742"/>
  </bookViews>
  <sheets>
    <sheet name="Comps" sheetId="8" r:id="rId1"/>
    <sheet name="Project Schedule" sheetId="10" r:id="rId2"/>
  </sheets>
  <definedNames>
    <definedName name="_3BGarage">#REF!</definedName>
    <definedName name="_Cap10">#REF!</definedName>
    <definedName name="_Cap11">#REF!</definedName>
    <definedName name="_ltc85">#REF!</definedName>
    <definedName name="_LTC90">#REF!</definedName>
    <definedName name="Adj2B">#REF!</definedName>
    <definedName name="ADj3B">#REF!</definedName>
    <definedName name="CapRate">#REF!</definedName>
    <definedName name="CMF">#REF!</definedName>
    <definedName name="Const_Profit">#REF!</definedName>
    <definedName name="ConstProfit">#REF!</definedName>
    <definedName name="constprofit2B">#REF!</definedName>
    <definedName name="constprofit3B">#REF!</definedName>
    <definedName name="CTime">#REF!</definedName>
    <definedName name="Four_Bedroom_Rate">#REF!</definedName>
    <definedName name="Interim_Int_Rate">#REF!</definedName>
    <definedName name="Internet">#REF!</definedName>
    <definedName name="INVESTOR_SHARE___50">#REF!</definedName>
    <definedName name="InvShare">#REF!</definedName>
    <definedName name="LandscapeArea">#REF!</definedName>
    <definedName name="LTC">#REF!</definedName>
    <definedName name="LTV">#REF!</definedName>
    <definedName name="MgrOffFirstFlr">#REF!</definedName>
    <definedName name="MonthlyNOI">#REF!</definedName>
    <definedName name="MortgageLoan">#REF!</definedName>
    <definedName name="MortgagePmt">#REF!</definedName>
    <definedName name="MortPts">#REF!</definedName>
    <definedName name="MortRate">#REF!</definedName>
    <definedName name="NOI">#REF!</definedName>
    <definedName name="One_Bedroom_Rate">#REF!</definedName>
    <definedName name="Pool">#REF!</definedName>
    <definedName name="_xlnm.Print_Area" localSheetId="0">Comps!$A$5:$AL$13</definedName>
    <definedName name="_xlnm.Print_Titles" localSheetId="1">'Project Schedule'!$A:$B,'Project Schedule'!$4:$4</definedName>
    <definedName name="Project_Value">#REF!</definedName>
    <definedName name="SM134Units">#REF!</definedName>
    <definedName name="Three_Bedroom_Rate">#REF!</definedName>
    <definedName name="ThreeBdrm_First_Flr">#REF!</definedName>
    <definedName name="TotalCost">#REF!</definedName>
    <definedName name="TotalDirectCost">#REF!</definedName>
    <definedName name="TotalSF">#REF!</definedName>
    <definedName name="TotalValue">#REF!</definedName>
    <definedName name="TRUnits">#REF!</definedName>
    <definedName name="TUnits">#REF!</definedName>
    <definedName name="Two_Bedroom_Rate">#REF!</definedName>
    <definedName name="TwoBdrm_First_Flr">#REF!</definedName>
    <definedName name="Vollyball___Basketball">#REF!</definedName>
    <definedName name="Vollybasketball">#REF!</definedName>
  </definedNames>
  <calcPr calcId="152511"/>
</workbook>
</file>

<file path=xl/calcChain.xml><?xml version="1.0" encoding="utf-8"?>
<calcChain xmlns="http://schemas.openxmlformats.org/spreadsheetml/2006/main">
  <c r="Y10" i="8" l="1"/>
  <c r="Z10" i="8"/>
  <c r="AA10" i="8"/>
  <c r="AB10" i="8"/>
  <c r="AD10" i="8"/>
  <c r="AE10" i="8"/>
  <c r="AF10" i="8"/>
  <c r="AG10" i="8"/>
  <c r="AI10" i="8"/>
  <c r="AJ10" i="8"/>
  <c r="AK10" i="8"/>
  <c r="AL10" i="8"/>
  <c r="V12" i="8"/>
  <c r="W12" i="8"/>
  <c r="AD12" i="8"/>
  <c r="AE12" i="8"/>
  <c r="V13" i="8"/>
  <c r="W13" i="8"/>
  <c r="T14" i="8"/>
  <c r="U14" i="8"/>
  <c r="V14" i="8" s="1"/>
  <c r="U15" i="8"/>
  <c r="W15" i="8" s="1"/>
  <c r="D1" i="10"/>
  <c r="C1" i="10" s="1"/>
  <c r="F1" i="10"/>
  <c r="G1" i="10" s="1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U1" i="10" s="1"/>
  <c r="V1" i="10" s="1"/>
  <c r="W1" i="10" s="1"/>
  <c r="X1" i="10" s="1"/>
  <c r="Y1" i="10" s="1"/>
  <c r="Z1" i="10" s="1"/>
  <c r="AA1" i="10" s="1"/>
  <c r="AB1" i="10" s="1"/>
  <c r="AC1" i="10" s="1"/>
  <c r="AD1" i="10" s="1"/>
  <c r="AE1" i="10" s="1"/>
  <c r="AF1" i="10" s="1"/>
  <c r="AG1" i="10" s="1"/>
  <c r="AH1" i="10" s="1"/>
  <c r="AI1" i="10" s="1"/>
  <c r="AJ1" i="10" s="1"/>
  <c r="AK1" i="10" s="1"/>
  <c r="AL1" i="10" s="1"/>
  <c r="AM1" i="10" s="1"/>
  <c r="AN1" i="10" s="1"/>
  <c r="AO1" i="10" s="1"/>
  <c r="AP1" i="10" s="1"/>
  <c r="AQ1" i="10" s="1"/>
  <c r="AR1" i="10" s="1"/>
  <c r="AS1" i="10" s="1"/>
  <c r="AT1" i="10" s="1"/>
  <c r="AU1" i="10" s="1"/>
  <c r="AV1" i="10" s="1"/>
  <c r="AW1" i="10" s="1"/>
  <c r="AX1" i="10" s="1"/>
  <c r="AY1" i="10" s="1"/>
  <c r="AZ1" i="10" s="1"/>
  <c r="BA1" i="10" s="1"/>
  <c r="BB1" i="10" s="1"/>
  <c r="BC1" i="10" s="1"/>
  <c r="BD1" i="10" s="1"/>
  <c r="BE1" i="10" s="1"/>
  <c r="BF1" i="10" s="1"/>
  <c r="BG1" i="10" s="1"/>
  <c r="BH1" i="10" s="1"/>
  <c r="BI1" i="10" s="1"/>
  <c r="BJ1" i="10" s="1"/>
  <c r="BK1" i="10" s="1"/>
  <c r="BL1" i="10" s="1"/>
  <c r="BM1" i="10" s="1"/>
  <c r="BN1" i="10" s="1"/>
  <c r="BO1" i="10" s="1"/>
  <c r="BP1" i="10" s="1"/>
  <c r="BQ1" i="10" s="1"/>
  <c r="BR1" i="10" s="1"/>
  <c r="BS1" i="10" s="1"/>
  <c r="BT1" i="10" s="1"/>
  <c r="BU1" i="10" s="1"/>
  <c r="BV1" i="10" s="1"/>
  <c r="BW1" i="10" s="1"/>
  <c r="BX1" i="10" s="1"/>
  <c r="BY1" i="10" s="1"/>
  <c r="BZ1" i="10" s="1"/>
  <c r="CA1" i="10" s="1"/>
  <c r="CB1" i="10" s="1"/>
  <c r="CC1" i="10" s="1"/>
  <c r="CD1" i="10" s="1"/>
  <c r="CE1" i="10" s="1"/>
  <c r="CF1" i="10" s="1"/>
  <c r="CG1" i="10" s="1"/>
  <c r="CH1" i="10" s="1"/>
  <c r="CI1" i="10" s="1"/>
  <c r="CJ1" i="10" s="1"/>
  <c r="CK1" i="10" s="1"/>
  <c r="CL1" i="10" s="1"/>
  <c r="CM1" i="10" s="1"/>
  <c r="CN1" i="10" s="1"/>
  <c r="CO1" i="10" s="1"/>
  <c r="CP1" i="10" s="1"/>
  <c r="CQ1" i="10" s="1"/>
  <c r="CR1" i="10" s="1"/>
  <c r="CS1" i="10" s="1"/>
  <c r="CT1" i="10" s="1"/>
  <c r="CU1" i="10" s="1"/>
  <c r="H2" i="10"/>
  <c r="I2" i="10" s="1"/>
  <c r="J2" i="10" s="1"/>
  <c r="K2" i="10" s="1"/>
  <c r="L2" i="10" s="1"/>
  <c r="M2" i="10" s="1"/>
  <c r="N2" i="10" s="1"/>
  <c r="O2" i="10" s="1"/>
  <c r="P2" i="10" s="1"/>
  <c r="Q2" i="10" s="1"/>
  <c r="R2" i="10"/>
  <c r="S2" i="10" s="1"/>
  <c r="T2" i="10" s="1"/>
  <c r="U2" i="10" s="1"/>
  <c r="V2" i="10" s="1"/>
  <c r="W2" i="10" s="1"/>
  <c r="X2" i="10" s="1"/>
  <c r="Y2" i="10" s="1"/>
  <c r="Z2" i="10" s="1"/>
  <c r="AA2" i="10" s="1"/>
  <c r="AB2" i="10" s="1"/>
  <c r="AC2" i="10" s="1"/>
  <c r="AD2" i="10" s="1"/>
  <c r="AE2" i="10" s="1"/>
  <c r="AF2" i="10" s="1"/>
  <c r="AG2" i="10" s="1"/>
  <c r="AH2" i="10" s="1"/>
  <c r="AI2" i="10" s="1"/>
  <c r="AJ2" i="10" s="1"/>
  <c r="AK2" i="10" s="1"/>
  <c r="AL2" i="10" s="1"/>
  <c r="AM2" i="10" s="1"/>
  <c r="AN2" i="10" s="1"/>
  <c r="AO2" i="10" s="1"/>
  <c r="AP2" i="10" s="1"/>
  <c r="AQ2" i="10" s="1"/>
  <c r="AR2" i="10" s="1"/>
  <c r="AS2" i="10" s="1"/>
  <c r="AT2" i="10" s="1"/>
  <c r="AU2" i="10" s="1"/>
  <c r="AV2" i="10" s="1"/>
  <c r="AW2" i="10" s="1"/>
  <c r="AX2" i="10" s="1"/>
  <c r="AY2" i="10" s="1"/>
  <c r="AZ2" i="10" s="1"/>
  <c r="BA2" i="10"/>
  <c r="BB2" i="10" s="1"/>
  <c r="BC2" i="10" s="1"/>
  <c r="BD2" i="10" s="1"/>
  <c r="BE2" i="10" s="1"/>
  <c r="BF2" i="10" s="1"/>
  <c r="BG2" i="10" s="1"/>
  <c r="BH2" i="10" s="1"/>
  <c r="BI2" i="10" s="1"/>
  <c r="BJ2" i="10" s="1"/>
  <c r="BK2" i="10" s="1"/>
  <c r="BL2" i="10" s="1"/>
  <c r="BM2" i="10" s="1"/>
  <c r="BN2" i="10" s="1"/>
  <c r="BO2" i="10" s="1"/>
  <c r="BP2" i="10" s="1"/>
  <c r="BQ2" i="10" s="1"/>
  <c r="BR2" i="10" s="1"/>
  <c r="BS2" i="10" s="1"/>
  <c r="BT2" i="10" s="1"/>
  <c r="BU2" i="10" s="1"/>
  <c r="BV2" i="10" s="1"/>
  <c r="BW2" i="10" s="1"/>
  <c r="BX2" i="10" s="1"/>
  <c r="BY2" i="10" s="1"/>
  <c r="BZ2" i="10" s="1"/>
  <c r="CA2" i="10" s="1"/>
  <c r="CB2" i="10" s="1"/>
  <c r="CC2" i="10" s="1"/>
  <c r="CD2" i="10" s="1"/>
  <c r="CE2" i="10" s="1"/>
  <c r="CF2" i="10" s="1"/>
  <c r="CG2" i="10" s="1"/>
  <c r="CH2" i="10" s="1"/>
  <c r="CI2" i="10" s="1"/>
  <c r="CJ2" i="10" s="1"/>
  <c r="CK2" i="10" s="1"/>
  <c r="CL2" i="10" s="1"/>
  <c r="CM2" i="10" s="1"/>
  <c r="B54" i="10"/>
  <c r="B55" i="10"/>
  <c r="B56" i="10"/>
  <c r="B57" i="10"/>
  <c r="B58" i="10"/>
  <c r="B59" i="10"/>
  <c r="B60" i="10"/>
  <c r="B61" i="10"/>
  <c r="B72" i="10"/>
  <c r="AF12" i="8" l="1"/>
  <c r="AG12" i="8"/>
</calcChain>
</file>

<file path=xl/comments1.xml><?xml version="1.0" encoding="utf-8"?>
<comments xmlns="http://schemas.openxmlformats.org/spreadsheetml/2006/main">
  <authors>
    <author/>
  </authors>
  <commentList>
    <comment ref="U12" authorId="0" shapeId="0">
      <text>
        <r>
          <rPr>
            <sz val="10"/>
            <rFont val="Times New Roman"/>
            <family val="1"/>
          </rPr>
          <t xml:space="preserve">Suggested Repair:W12*2.0
</t>
        </r>
      </text>
    </comment>
    <comment ref="U13" authorId="0" shapeId="0">
      <text>
        <r>
          <rPr>
            <sz val="10"/>
            <rFont val="Times New Roman"/>
            <family val="1"/>
          </rPr>
          <t xml:space="preserve">Suggested Repair:W13*2.0
</t>
        </r>
      </text>
    </comment>
    <comment ref="V14" authorId="0" shapeId="0">
      <text>
        <r>
          <rPr>
            <sz val="10"/>
            <rFont val="Times New Roman"/>
            <family val="1"/>
          </rPr>
          <t>Suggested Repair:U14/T14
Suggested Value:1.2539184952978057</t>
        </r>
      </text>
    </comment>
    <comment ref="W14" authorId="0" shapeId="0">
      <text>
        <r>
          <rPr>
            <sz val="10"/>
            <rFont val="Times New Roman"/>
            <family val="1"/>
          </rPr>
          <t xml:space="preserve">Suggested Repair:U14/2.0
</t>
        </r>
      </text>
    </comment>
    <comment ref="V15" authorId="0" shapeId="0">
      <text>
        <r>
          <rPr>
            <sz val="10"/>
            <rFont val="Times New Roman"/>
            <family val="1"/>
          </rPr>
          <t xml:space="preserve">Suggested Repair:U15/T15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1" authorId="0" shapeId="0">
      <text>
        <r>
          <rPr>
            <sz val="10"/>
            <rFont val="Times New Roman"/>
            <family val="1"/>
          </rPr>
          <t xml:space="preserve">Suggested Repair:D1+7.0
</t>
        </r>
      </text>
    </comment>
  </commentList>
</comments>
</file>

<file path=xl/sharedStrings.xml><?xml version="1.0" encoding="utf-8"?>
<sst xmlns="http://schemas.openxmlformats.org/spreadsheetml/2006/main" count="168" uniqueCount="92">
  <si>
    <t>x</t>
  </si>
  <si>
    <t>Volleyball Court</t>
  </si>
  <si>
    <t>Rent</t>
  </si>
  <si>
    <t>Improvements</t>
  </si>
  <si>
    <t>Entry Gates</t>
  </si>
  <si>
    <t>Swimming Pool</t>
  </si>
  <si>
    <t>Striping</t>
  </si>
  <si>
    <t>Jefferson</t>
  </si>
  <si>
    <t>Total Units</t>
  </si>
  <si>
    <t>Age</t>
  </si>
  <si>
    <t>Size</t>
  </si>
  <si>
    <t>Rent/SF</t>
  </si>
  <si>
    <t>Rent/Bdrm</t>
  </si>
  <si>
    <t>The Palazzo</t>
  </si>
  <si>
    <t>Hillside Ranch</t>
  </si>
  <si>
    <t>Sterling Univ. Apts.</t>
  </si>
  <si>
    <t>SM134</t>
  </si>
  <si>
    <t>FOUR BEDROOMS</t>
  </si>
  <si>
    <t>THREE BEDROOMS</t>
  </si>
  <si>
    <t>TWO BATH</t>
  </si>
  <si>
    <t>THREE &amp; THREE 1/2 BATH</t>
  </si>
  <si>
    <t>THREE BATH</t>
  </si>
  <si>
    <t>FOUR BATH</t>
  </si>
  <si>
    <t>SMALLER</t>
  </si>
  <si>
    <t>ONE BATH</t>
  </si>
  <si>
    <t>LARGER</t>
  </si>
  <si>
    <t>ONE BEDROOM</t>
  </si>
  <si>
    <t>TWO BEDROOMS</t>
  </si>
  <si>
    <t>Landscaping &amp; Sprinklers</t>
  </si>
  <si>
    <t>Basketball Court</t>
  </si>
  <si>
    <t>8" Flex Base</t>
  </si>
  <si>
    <t>1 1/2" HMAC</t>
  </si>
  <si>
    <t>Excavation/Embankment</t>
  </si>
  <si>
    <t>Curb &amp; Gutter</t>
  </si>
  <si>
    <t>8"PVC Watermain</t>
  </si>
  <si>
    <t>Water Services</t>
  </si>
  <si>
    <t>Master Meters</t>
  </si>
  <si>
    <t>Fire Hydrants W/Valve</t>
  </si>
  <si>
    <t>Electrical</t>
  </si>
  <si>
    <t>Wet Tap 8"</t>
  </si>
  <si>
    <t>8" Wastewater Line(all depths)</t>
  </si>
  <si>
    <t>W.W. Manholes</t>
  </si>
  <si>
    <t>2" PVC Watermain</t>
  </si>
  <si>
    <t>Ammenities</t>
  </si>
  <si>
    <t>HighSpeed T-1 Line</t>
  </si>
  <si>
    <t>Fitness Center</t>
  </si>
  <si>
    <t>Closing Loan/Land</t>
  </si>
  <si>
    <t>Utility Design</t>
  </si>
  <si>
    <t>City Submission</t>
  </si>
  <si>
    <t>City Approval</t>
  </si>
  <si>
    <t>Phase 2</t>
  </si>
  <si>
    <t>Phase 3</t>
  </si>
  <si>
    <t>Phase 4</t>
  </si>
  <si>
    <t>Phase 5</t>
  </si>
  <si>
    <t>Phase 6</t>
  </si>
  <si>
    <t>Unit Construction - 33 Bldgs</t>
  </si>
  <si>
    <t>Phase 1</t>
  </si>
  <si>
    <t>Phase 7</t>
  </si>
  <si>
    <t>Phase 8</t>
  </si>
  <si>
    <t>Phase 1 - 4 Bldgs + Mgr Office</t>
  </si>
  <si>
    <t>Phase 2 - 4 Bldgs</t>
  </si>
  <si>
    <t>Phase 3 - 4 Bldgs</t>
  </si>
  <si>
    <t>Phase 4 - 4 Bldgs</t>
  </si>
  <si>
    <t>Phase 5 - 4 Bldgs</t>
  </si>
  <si>
    <t>Phase 6 - 4 Bldgs</t>
  </si>
  <si>
    <t>Phase 7 - 4 Bldgs</t>
  </si>
  <si>
    <t>Phase 8 - 4 Bldgs</t>
  </si>
  <si>
    <t>Pre-Leasing</t>
  </si>
  <si>
    <t>Rent Stabilization</t>
  </si>
  <si>
    <t>Close On Permanent</t>
  </si>
  <si>
    <t>Appraisal for Permanent</t>
  </si>
  <si>
    <t>Units</t>
  </si>
  <si>
    <t>Man Days</t>
  </si>
  <si>
    <t>Number of Months</t>
  </si>
  <si>
    <t>Perimeter Wall</t>
  </si>
  <si>
    <t>Second Contract Extension</t>
  </si>
  <si>
    <t>Loan Package Final</t>
  </si>
  <si>
    <t>Appraisal Complete</t>
  </si>
  <si>
    <t>Re-Plat 2nd Parcel-Eng</t>
  </si>
  <si>
    <t>Re-Plat 2nd Parcel-Approval</t>
  </si>
  <si>
    <t>Survey &amp; Topo</t>
  </si>
  <si>
    <t>Architectural Plans</t>
  </si>
  <si>
    <t>Partnership Agreement</t>
  </si>
  <si>
    <t>PK Review of Plans</t>
  </si>
  <si>
    <t>Creekside Review of Plans</t>
  </si>
  <si>
    <t>Supervisor Start</t>
  </si>
  <si>
    <t>Bidding-Site Improvements</t>
  </si>
  <si>
    <t>Bidding-Unit Construction</t>
  </si>
  <si>
    <t>Bid Review</t>
  </si>
  <si>
    <t>Rental Offices</t>
  </si>
  <si>
    <t>Technology Center</t>
  </si>
  <si>
    <t>1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</si>
</sst>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&quot;$&quot;#,##0.00_);[Red]\(&quot;$&quot;#,##0.00\)"/>
    <numFmt numFmtId="177" formatCode="_(&quot;$&quot;* #,##0.00_);_(&quot;$&quot;* \(#,##0.00\);_(&quot;$&quot;* &quot;-&quot;??_);_(@_)"/>
    <numFmt numFmtId="178" formatCode="_(* #,##0.00_);_(* \(#,##0.00\);_(* &quot;-&quot;??_);_(@_)"/>
    <numFmt numFmtId="179" formatCode="_(&quot;$&quot;* #,##0_);_(&quot;$&quot;* \(#,##0\);_(&quot;$&quot;* &quot;-&quot;??_);_(@_)"/>
    <numFmt numFmtId="180" formatCode="_(* #,##0_);_(* \(#,##0\);_(* &quot;-&quot;??_);_(@_)"/>
  </numFmts>
  <fonts count="16">
    <font>
      <sz val="10"/>
      <name val="Times New Roman"/>
      <family val="1"/>
    </font>
    <font>
      <b/>
      <sz val="10"/>
      <name val="AmeriGarmnd BT"/>
      <family val="1"/>
    </font>
    <font>
      <b/>
      <sz val="10"/>
      <name val="Goudy"/>
      <family val="1"/>
    </font>
    <font>
      <b/>
      <sz val="10"/>
      <name val="Times New Roman"/>
      <family val="1"/>
    </font>
    <font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b/>
      <sz val="10"/>
      <name val="AGaramond"/>
      <family val="1"/>
    </font>
    <font>
      <sz val="10"/>
      <name val="AGaramond"/>
      <family val="1"/>
    </font>
    <font>
      <b/>
      <sz val="10"/>
      <color indexed="20"/>
      <name val="AGaramond"/>
      <family val="1"/>
    </font>
    <font>
      <b/>
      <sz val="9"/>
      <name val="Goudy"/>
      <family val="1"/>
    </font>
    <font>
      <b/>
      <u/>
      <sz val="9"/>
      <name val="Arial"/>
      <family val="2"/>
    </font>
    <font>
      <b/>
      <u/>
      <sz val="10"/>
      <name val="Times New Roman"/>
      <family val="1"/>
    </font>
    <font>
      <b/>
      <u/>
      <sz val="9"/>
      <name val="Times New Roman Condensed"/>
      <family val="1"/>
    </font>
    <font>
      <sz val="9"/>
      <name val="Times New Roman Condensed"/>
    </font>
    <font>
      <sz val="9"/>
      <name val="宋体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indexed="2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  <fill>
      <patternFill patternType="lightUp">
        <bgColor indexed="44"/>
      </patternFill>
    </fill>
    <fill>
      <patternFill patternType="lightDown">
        <fgColor indexed="52"/>
      </patternFill>
    </fill>
    <fill>
      <patternFill patternType="solid">
        <fgColor indexed="57"/>
        <bgColor indexed="64"/>
      </patternFill>
    </fill>
    <fill>
      <patternFill patternType="lightVertical">
        <bgColor indexed="14"/>
      </patternFill>
    </fill>
    <fill>
      <patternFill patternType="lightUp">
        <fgColor indexed="9"/>
        <bgColor indexed="20"/>
      </patternFill>
    </fill>
    <fill>
      <patternFill patternType="darkTrellis">
        <bgColor indexed="50"/>
      </patternFill>
    </fill>
    <fill>
      <patternFill patternType="solid">
        <fgColor indexed="51"/>
        <bgColor indexed="64"/>
      </patternFill>
    </fill>
    <fill>
      <patternFill patternType="darkGray">
        <fgColor indexed="9"/>
        <bgColor indexed="12"/>
      </patternFill>
    </fill>
    <fill>
      <patternFill patternType="solid">
        <fgColor indexed="25"/>
        <bgColor indexed="64"/>
      </patternFill>
    </fill>
    <fill>
      <patternFill patternType="lightVertical">
        <bgColor indexed="55"/>
      </patternFill>
    </fill>
    <fill>
      <patternFill patternType="gray125">
        <bgColor indexed="46"/>
      </patternFill>
    </fill>
    <fill>
      <patternFill patternType="solid">
        <fgColor indexed="26"/>
        <bgColor indexed="64"/>
      </patternFill>
    </fill>
    <fill>
      <patternFill patternType="lightTrellis">
        <bgColor indexed="42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slantDashDot">
        <color indexed="64"/>
      </left>
      <right/>
      <top style="slantDashDot">
        <color indexed="64"/>
      </top>
      <bottom style="slantDashDot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38" fontId="0" fillId="0" borderId="0">
      <alignment vertical="center"/>
    </xf>
    <xf numFmtId="0" fontId="1" fillId="0" borderId="1" applyNumberFormat="0" applyFill="0" applyBorder="0" applyAlignment="0" applyProtection="0">
      <protection locked="0"/>
    </xf>
    <xf numFmtId="178" fontId="4" fillId="0" borderId="0" applyFill="0" applyBorder="0" applyAlignment="0" applyProtection="0"/>
    <xf numFmtId="176" fontId="14" fillId="0" borderId="0" applyAlignment="0">
      <alignment vertical="center"/>
    </xf>
    <xf numFmtId="177" fontId="4" fillId="0" borderId="0" applyFill="0" applyBorder="0" applyAlignment="0" applyProtection="0"/>
    <xf numFmtId="0" fontId="3" fillId="0" borderId="2" applyBorder="0">
      <alignment horizontal="center"/>
    </xf>
    <xf numFmtId="0" fontId="10" fillId="0" borderId="0" applyNumberFormat="0" applyFill="0" applyBorder="0" applyProtection="0">
      <alignment horizontal="center"/>
    </xf>
    <xf numFmtId="0" fontId="2" fillId="0" borderId="3"/>
  </cellStyleXfs>
  <cellXfs count="82">
    <xf numFmtId="38" fontId="0" fillId="0" borderId="0" xfId="0">
      <alignment vertical="center"/>
    </xf>
    <xf numFmtId="38" fontId="4" fillId="0" borderId="0" xfId="0" applyFont="1">
      <alignment vertical="center"/>
    </xf>
    <xf numFmtId="38" fontId="5" fillId="0" borderId="0" xfId="0" applyFont="1">
      <alignment vertical="center"/>
    </xf>
    <xf numFmtId="38" fontId="6" fillId="0" borderId="0" xfId="0" applyFont="1">
      <alignment vertical="center"/>
    </xf>
    <xf numFmtId="38" fontId="7" fillId="0" borderId="0" xfId="0" applyFont="1">
      <alignment vertical="center"/>
    </xf>
    <xf numFmtId="38" fontId="7" fillId="0" borderId="0" xfId="0" applyFont="1" applyAlignment="1">
      <alignment horizontal="centerContinuous"/>
    </xf>
    <xf numFmtId="38" fontId="7" fillId="0" borderId="4" xfId="0" applyFont="1" applyBorder="1" applyAlignment="1">
      <alignment horizontal="left"/>
    </xf>
    <xf numFmtId="38" fontId="7" fillId="0" borderId="0" xfId="0" applyFont="1" applyBorder="1" applyAlignment="1">
      <alignment horizontal="center"/>
    </xf>
    <xf numFmtId="38" fontId="8" fillId="5" borderId="5" xfId="0" applyFont="1" applyFill="1" applyBorder="1">
      <alignment vertical="center"/>
    </xf>
    <xf numFmtId="38" fontId="8" fillId="5" borderId="6" xfId="0" applyFont="1" applyFill="1" applyBorder="1">
      <alignment vertical="center"/>
    </xf>
    <xf numFmtId="179" fontId="8" fillId="5" borderId="6" xfId="0" applyNumberFormat="1" applyFont="1" applyFill="1" applyBorder="1">
      <alignment vertical="center"/>
    </xf>
    <xf numFmtId="176" fontId="8" fillId="5" borderId="6" xfId="0" applyNumberFormat="1" applyFont="1" applyFill="1" applyBorder="1">
      <alignment vertical="center"/>
    </xf>
    <xf numFmtId="38" fontId="8" fillId="5" borderId="0" xfId="0" applyFont="1" applyFill="1">
      <alignment vertical="center"/>
    </xf>
    <xf numFmtId="38" fontId="8" fillId="5" borderId="7" xfId="0" applyFont="1" applyFill="1" applyBorder="1">
      <alignment vertical="center"/>
    </xf>
    <xf numFmtId="38" fontId="8" fillId="5" borderId="8" xfId="0" applyFont="1" applyFill="1" applyBorder="1">
      <alignment vertical="center"/>
    </xf>
    <xf numFmtId="38" fontId="8" fillId="5" borderId="0" xfId="0" applyFont="1" applyFill="1" applyBorder="1">
      <alignment vertical="center"/>
    </xf>
    <xf numFmtId="179" fontId="8" fillId="5" borderId="0" xfId="0" applyNumberFormat="1" applyFont="1" applyFill="1" applyBorder="1">
      <alignment vertical="center"/>
    </xf>
    <xf numFmtId="176" fontId="8" fillId="5" borderId="0" xfId="0" applyNumberFormat="1" applyFont="1" applyFill="1" applyBorder="1">
      <alignment vertical="center"/>
    </xf>
    <xf numFmtId="38" fontId="8" fillId="5" borderId="9" xfId="0" applyFont="1" applyFill="1" applyBorder="1">
      <alignment vertical="center"/>
    </xf>
    <xf numFmtId="38" fontId="7" fillId="5" borderId="10" xfId="0" applyFont="1" applyFill="1" applyBorder="1">
      <alignment vertical="center"/>
    </xf>
    <xf numFmtId="38" fontId="7" fillId="5" borderId="11" xfId="0" applyFont="1" applyFill="1" applyBorder="1">
      <alignment vertical="center"/>
    </xf>
    <xf numFmtId="179" fontId="7" fillId="5" borderId="11" xfId="0" applyNumberFormat="1" applyFont="1" applyFill="1" applyBorder="1">
      <alignment vertical="center"/>
    </xf>
    <xf numFmtId="38" fontId="7" fillId="5" borderId="12" xfId="0" applyFont="1" applyFill="1" applyBorder="1">
      <alignment vertical="center"/>
    </xf>
    <xf numFmtId="38" fontId="7" fillId="5" borderId="0" xfId="0" applyFont="1" applyFill="1">
      <alignment vertical="center"/>
    </xf>
    <xf numFmtId="179" fontId="8" fillId="0" borderId="0" xfId="4" applyNumberFormat="1" applyFont="1"/>
    <xf numFmtId="177" fontId="8" fillId="0" borderId="0" xfId="4" applyFont="1"/>
    <xf numFmtId="179" fontId="7" fillId="0" borderId="0" xfId="0" applyNumberFormat="1" applyFont="1">
      <alignment vertical="center"/>
    </xf>
    <xf numFmtId="38" fontId="9" fillId="0" borderId="5" xfId="0" applyFont="1" applyBorder="1">
      <alignment vertical="center"/>
    </xf>
    <xf numFmtId="38" fontId="9" fillId="0" borderId="6" xfId="0" applyFont="1" applyBorder="1">
      <alignment vertical="center"/>
    </xf>
    <xf numFmtId="179" fontId="9" fillId="0" borderId="6" xfId="4" applyNumberFormat="1" applyFont="1" applyBorder="1"/>
    <xf numFmtId="177" fontId="9" fillId="0" borderId="6" xfId="4" applyFont="1" applyBorder="1"/>
    <xf numFmtId="179" fontId="9" fillId="0" borderId="6" xfId="0" applyNumberFormat="1" applyFont="1" applyBorder="1">
      <alignment vertical="center"/>
    </xf>
    <xf numFmtId="179" fontId="9" fillId="0" borderId="7" xfId="0" applyNumberFormat="1" applyFont="1" applyBorder="1">
      <alignment vertical="center"/>
    </xf>
    <xf numFmtId="38" fontId="9" fillId="0" borderId="10" xfId="0" applyFont="1" applyBorder="1">
      <alignment vertical="center"/>
    </xf>
    <xf numFmtId="38" fontId="9" fillId="0" borderId="11" xfId="0" applyFont="1" applyBorder="1">
      <alignment vertical="center"/>
    </xf>
    <xf numFmtId="179" fontId="9" fillId="0" borderId="11" xfId="4" applyNumberFormat="1" applyFont="1" applyBorder="1"/>
    <xf numFmtId="177" fontId="9" fillId="0" borderId="11" xfId="4" applyFont="1" applyBorder="1"/>
    <xf numFmtId="179" fontId="9" fillId="0" borderId="11" xfId="0" applyNumberFormat="1" applyFont="1" applyBorder="1">
      <alignment vertical="center"/>
    </xf>
    <xf numFmtId="179" fontId="9" fillId="0" borderId="12" xfId="0" applyNumberFormat="1" applyFont="1" applyBorder="1">
      <alignment vertical="center"/>
    </xf>
    <xf numFmtId="38" fontId="4" fillId="0" borderId="0" xfId="0" applyFont="1" applyAlignment="1">
      <alignment wrapText="1"/>
    </xf>
    <xf numFmtId="38" fontId="0" fillId="5" borderId="0" xfId="0" applyFill="1">
      <alignment vertical="center"/>
    </xf>
    <xf numFmtId="180" fontId="4" fillId="0" borderId="0" xfId="2" applyNumberFormat="1"/>
    <xf numFmtId="38" fontId="0" fillId="6" borderId="0" xfId="0" applyFill="1">
      <alignment vertical="center"/>
    </xf>
    <xf numFmtId="38" fontId="0" fillId="3" borderId="0" xfId="0" applyFill="1">
      <alignment vertical="center"/>
    </xf>
    <xf numFmtId="38" fontId="0" fillId="7" borderId="0" xfId="0" applyFill="1">
      <alignment vertical="center"/>
    </xf>
    <xf numFmtId="38" fontId="0" fillId="8" borderId="0" xfId="0" applyFill="1">
      <alignment vertical="center"/>
    </xf>
    <xf numFmtId="38" fontId="0" fillId="9" borderId="0" xfId="0" applyFill="1">
      <alignment vertical="center"/>
    </xf>
    <xf numFmtId="38" fontId="0" fillId="10" borderId="0" xfId="0" applyFill="1">
      <alignment vertical="center"/>
    </xf>
    <xf numFmtId="17" fontId="11" fillId="0" borderId="0" xfId="0" applyNumberFormat="1" applyFont="1" applyAlignment="1">
      <alignment horizontal="center" vertical="center" textRotation="45"/>
    </xf>
    <xf numFmtId="38" fontId="13" fillId="0" borderId="0" xfId="0" applyFont="1">
      <alignment vertical="center"/>
    </xf>
    <xf numFmtId="15" fontId="12" fillId="0" borderId="0" xfId="5" applyNumberFormat="1" applyFont="1" applyBorder="1" applyAlignment="1">
      <alignment horizontal="center" vertical="center" textRotation="45"/>
    </xf>
    <xf numFmtId="40" fontId="0" fillId="0" borderId="0" xfId="0" applyNumberFormat="1">
      <alignment vertical="center"/>
    </xf>
    <xf numFmtId="38" fontId="0" fillId="11" borderId="0" xfId="0" applyFill="1">
      <alignment vertical="center"/>
    </xf>
    <xf numFmtId="38" fontId="0" fillId="12" borderId="0" xfId="0" applyFill="1">
      <alignment vertical="center"/>
    </xf>
    <xf numFmtId="38" fontId="0" fillId="13" borderId="0" xfId="0" applyFill="1">
      <alignment vertical="center"/>
    </xf>
    <xf numFmtId="38" fontId="0" fillId="4" borderId="0" xfId="0" applyFill="1">
      <alignment vertical="center"/>
    </xf>
    <xf numFmtId="38" fontId="0" fillId="14" borderId="0" xfId="0" applyFill="1">
      <alignment vertical="center"/>
    </xf>
    <xf numFmtId="38" fontId="0" fillId="2" borderId="0" xfId="0" applyFill="1">
      <alignment vertical="center"/>
    </xf>
    <xf numFmtId="38" fontId="0" fillId="15" borderId="0" xfId="0" applyFill="1">
      <alignment vertical="center"/>
    </xf>
    <xf numFmtId="38" fontId="0" fillId="16" borderId="0" xfId="0" applyFill="1">
      <alignment vertical="center"/>
    </xf>
    <xf numFmtId="38" fontId="0" fillId="17" borderId="0" xfId="0" applyFill="1">
      <alignment vertical="center"/>
    </xf>
    <xf numFmtId="38" fontId="0" fillId="18" borderId="0" xfId="0" applyFill="1">
      <alignment vertical="center"/>
    </xf>
    <xf numFmtId="38" fontId="0" fillId="19" borderId="0" xfId="0" applyFill="1">
      <alignment vertical="center"/>
    </xf>
    <xf numFmtId="38" fontId="0" fillId="20" borderId="0" xfId="0" applyFill="1">
      <alignment vertical="center"/>
    </xf>
    <xf numFmtId="38" fontId="0" fillId="21" borderId="0" xfId="0" applyFill="1">
      <alignment vertical="center"/>
    </xf>
    <xf numFmtId="38" fontId="0" fillId="22" borderId="0" xfId="0" applyFill="1">
      <alignment vertical="center"/>
    </xf>
    <xf numFmtId="38" fontId="0" fillId="23" borderId="0" xfId="0" applyFill="1">
      <alignment vertical="center"/>
    </xf>
    <xf numFmtId="38" fontId="0" fillId="24" borderId="0" xfId="0" applyFill="1">
      <alignment vertical="center"/>
    </xf>
    <xf numFmtId="38" fontId="3" fillId="0" borderId="0" xfId="0" applyFont="1" applyAlignment="1">
      <alignment horizontal="center" vertical="center"/>
    </xf>
    <xf numFmtId="0" fontId="0" fillId="25" borderId="0" xfId="0" applyNumberFormat="1" applyFill="1" applyAlignment="1"/>
    <xf numFmtId="0" fontId="0" fillId="25" borderId="0" xfId="0" applyNumberFormat="1" applyFill="1" applyAlignment="1"/>
    <xf numFmtId="0" fontId="0" fillId="25" borderId="0" xfId="0" applyNumberFormat="1" applyFill="1" applyAlignment="1"/>
    <xf numFmtId="0" fontId="0" fillId="26" borderId="0" xfId="0" applyNumberFormat="1" applyFill="1" applyAlignment="1"/>
    <xf numFmtId="0" fontId="0" fillId="26" borderId="0" xfId="0" applyNumberFormat="1" applyFill="1" applyAlignment="1"/>
    <xf numFmtId="0" fontId="0" fillId="27" borderId="0" xfId="0" applyNumberFormat="1" applyFill="1" applyAlignment="1"/>
    <xf numFmtId="0" fontId="0" fillId="26" borderId="0" xfId="0" applyNumberFormat="1" applyFill="1" applyAlignment="1"/>
    <xf numFmtId="0" fontId="0" fillId="26" borderId="0" xfId="0" applyNumberFormat="1" applyFill="1" applyAlignment="1"/>
    <xf numFmtId="0" fontId="0" fillId="25" borderId="0" xfId="0" applyNumberFormat="1" applyFill="1" applyAlignment="1"/>
    <xf numFmtId="38" fontId="7" fillId="28" borderId="11" xfId="0" applyFont="1" applyFill="1" applyBorder="1">
      <alignment vertical="center"/>
    </xf>
    <xf numFmtId="179" fontId="7" fillId="28" borderId="11" xfId="0" applyNumberFormat="1" applyFont="1" applyFill="1" applyBorder="1">
      <alignment vertical="center"/>
    </xf>
    <xf numFmtId="176" fontId="7" fillId="28" borderId="11" xfId="0" applyNumberFormat="1" applyFont="1" applyFill="1" applyBorder="1">
      <alignment vertical="center"/>
    </xf>
    <xf numFmtId="38" fontId="7" fillId="0" borderId="13" xfId="0" applyFont="1" applyBorder="1" applyAlignment="1">
      <alignment horizontal="center"/>
    </xf>
  </cellXfs>
  <cellStyles count="8">
    <cellStyle name="Column Headings" xfId="1"/>
    <cellStyle name="curency" xfId="3"/>
    <cellStyle name="HEADING" xfId="5"/>
    <cellStyle name="HEADING2" xfId="7"/>
    <cellStyle name="标题 2" xfId="6" builtinId="17" customBuiltin="1"/>
    <cellStyle name="常规" xfId="0" builtinId="0"/>
    <cellStyle name="货币" xfId="4" builtinId="4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352425</xdr:colOff>
      <xdr:row>58</xdr:row>
      <xdr:rowOff>133350</xdr:rowOff>
    </xdr:to>
    <xdr:sp macro="" textlink="">
      <xdr:nvSpPr>
        <xdr:cNvPr id="410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533400</xdr:colOff>
      <xdr:row>55</xdr:row>
      <xdr:rowOff>123825</xdr:rowOff>
    </xdr:to>
    <xdr:sp macro="" textlink="">
      <xdr:nvSpPr>
        <xdr:cNvPr id="1026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BB56"/>
  <sheetViews>
    <sheetView showGridLines="0" tabSelected="1" workbookViewId="0">
      <pane xSplit="3" ySplit="4" topLeftCell="L5" activePane="bottomRight" state="frozen"/>
      <selection pane="topRight" activeCell="D1" sqref="D1"/>
      <selection pane="bottomLeft" activeCell="A5" sqref="A5"/>
      <selection pane="bottomRight" activeCell="U13" sqref="U13"/>
    </sheetView>
  </sheetViews>
  <sheetFormatPr defaultRowHeight="12.75"/>
  <cols>
    <col min="1" max="1" width="15.83203125" style="4" customWidth="1" collapsed="1"/>
    <col min="2" max="3" width="9.33203125" style="4" collapsed="1"/>
    <col min="4" max="4" width="1" style="4" customWidth="1" collapsed="1"/>
    <col min="5" max="8" width="9.33203125" style="4" collapsed="1"/>
    <col min="9" max="9" width="1" style="4" customWidth="1" collapsed="1"/>
    <col min="10" max="13" width="9.33203125" style="4" collapsed="1"/>
    <col min="14" max="14" width="1" style="4" customWidth="1" collapsed="1"/>
    <col min="15" max="15" width="9.33203125" style="4" collapsed="1"/>
    <col min="16" max="16" width="10" style="4" customWidth="1" collapsed="1"/>
    <col min="17" max="18" width="9.33203125" style="4" collapsed="1"/>
    <col min="19" max="19" width="1" style="4" customWidth="1" collapsed="1"/>
    <col min="20" max="20" width="9.33203125" style="4" collapsed="1"/>
    <col min="21" max="21" width="10" style="4" customWidth="1" collapsed="1"/>
    <col min="22" max="23" width="9.33203125" style="4" collapsed="1"/>
    <col min="24" max="24" width="1" style="4" customWidth="1" collapsed="1"/>
    <col min="25" max="25" width="7.6640625" style="4" customWidth="1" collapsed="1"/>
    <col min="26" max="26" width="10" style="4" customWidth="1" collapsed="1"/>
    <col min="27" max="28" width="9.33203125" style="4" collapsed="1"/>
    <col min="29" max="29" width="1" style="4" customWidth="1" collapsed="1"/>
    <col min="30" max="30" width="9.33203125" style="4" collapsed="1"/>
    <col min="31" max="31" width="10" style="4" customWidth="1" collapsed="1"/>
    <col min="32" max="33" width="9.33203125" style="4" collapsed="1"/>
    <col min="34" max="34" width="1" style="4" customWidth="1" collapsed="1"/>
    <col min="35" max="35" width="9.33203125" style="4" collapsed="1"/>
    <col min="36" max="36" width="10" style="4" customWidth="1" collapsed="1"/>
    <col min="37" max="38" width="9.33203125" style="4" collapsed="1"/>
    <col min="39" max="39" width="1" style="4" customWidth="1" collapsed="1"/>
    <col min="40" max="40" width="9.33203125" style="4" collapsed="1"/>
    <col min="41" max="41" width="10" style="4" customWidth="1" collapsed="1"/>
    <col min="42" max="43" width="9.33203125" style="4" collapsed="1"/>
    <col min="44" max="44" width="1" style="4" customWidth="1" collapsed="1"/>
    <col min="45" max="45" width="9.33203125" style="4" collapsed="1"/>
    <col min="46" max="46" width="10" style="4" customWidth="1" collapsed="1"/>
    <col min="47" max="48" width="9.33203125" style="4" collapsed="1"/>
    <col min="49" max="49" width="1" style="4" customWidth="1" collapsed="1"/>
    <col min="50" max="16384" width="9.33203125" style="4" collapsed="1"/>
  </cols>
  <sheetData>
    <row r="1" spans="1:54">
      <c r="E1" s="5" t="s">
        <v>26</v>
      </c>
      <c r="F1" s="5"/>
      <c r="G1" s="5"/>
      <c r="H1" s="5"/>
      <c r="I1" s="5"/>
      <c r="J1" s="5"/>
      <c r="K1" s="5"/>
      <c r="L1" s="5"/>
      <c r="M1" s="5"/>
      <c r="O1" s="5"/>
      <c r="P1" s="5" t="s">
        <v>27</v>
      </c>
      <c r="Q1" s="5"/>
      <c r="R1" s="5"/>
      <c r="S1" s="5"/>
      <c r="T1" s="5"/>
      <c r="U1" s="5"/>
      <c r="V1" s="5"/>
      <c r="W1" s="5"/>
      <c r="Y1" s="5" t="s">
        <v>18</v>
      </c>
      <c r="Z1" s="5"/>
      <c r="AA1" s="5"/>
      <c r="AB1" s="5"/>
      <c r="AC1" s="5"/>
      <c r="AD1" s="5"/>
      <c r="AE1" s="5"/>
      <c r="AF1" s="5"/>
      <c r="AG1" s="5"/>
      <c r="AI1" s="6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</row>
    <row r="2" spans="1:54">
      <c r="E2" s="81" t="s">
        <v>23</v>
      </c>
      <c r="F2" s="81"/>
      <c r="G2" s="81"/>
      <c r="H2" s="81"/>
      <c r="I2" s="7"/>
      <c r="J2" s="81" t="s">
        <v>25</v>
      </c>
      <c r="K2" s="81"/>
      <c r="L2" s="81"/>
      <c r="M2" s="81"/>
      <c r="O2" s="81" t="s">
        <v>24</v>
      </c>
      <c r="P2" s="81"/>
      <c r="Q2" s="81"/>
      <c r="R2" s="81"/>
      <c r="S2" s="7"/>
      <c r="T2" s="81" t="s">
        <v>19</v>
      </c>
      <c r="U2" s="81"/>
      <c r="V2" s="81"/>
      <c r="W2" s="81"/>
      <c r="X2" s="7"/>
      <c r="Y2" s="81" t="s">
        <v>19</v>
      </c>
      <c r="Z2" s="81"/>
      <c r="AA2" s="81"/>
      <c r="AB2" s="81"/>
      <c r="AD2" s="81" t="s">
        <v>20</v>
      </c>
      <c r="AE2" s="81"/>
      <c r="AF2" s="81"/>
      <c r="AG2" s="81"/>
      <c r="AI2" s="81" t="s">
        <v>17</v>
      </c>
      <c r="AJ2" s="81"/>
      <c r="AK2" s="81"/>
      <c r="AL2" s="81"/>
      <c r="AN2" s="81" t="s">
        <v>21</v>
      </c>
      <c r="AO2" s="81"/>
      <c r="AP2" s="81"/>
      <c r="AQ2" s="81"/>
      <c r="AS2" s="81" t="s">
        <v>22</v>
      </c>
      <c r="AT2" s="81"/>
      <c r="AU2" s="81"/>
      <c r="AV2" s="81"/>
    </row>
    <row r="3" spans="1:54">
      <c r="B3" s="4" t="s">
        <v>8</v>
      </c>
      <c r="C3" s="4" t="s">
        <v>9</v>
      </c>
      <c r="E3" s="4" t="s">
        <v>10</v>
      </c>
      <c r="F3" s="4" t="s">
        <v>2</v>
      </c>
      <c r="G3" s="4" t="s">
        <v>11</v>
      </c>
      <c r="H3" s="4" t="s">
        <v>12</v>
      </c>
      <c r="J3" s="4" t="s">
        <v>10</v>
      </c>
      <c r="K3" s="4" t="s">
        <v>2</v>
      </c>
      <c r="L3" s="4" t="s">
        <v>11</v>
      </c>
      <c r="M3" s="4" t="s">
        <v>12</v>
      </c>
      <c r="O3" s="4" t="s">
        <v>10</v>
      </c>
      <c r="P3" s="4" t="s">
        <v>2</v>
      </c>
      <c r="Q3" s="4" t="s">
        <v>11</v>
      </c>
      <c r="R3" s="4" t="s">
        <v>12</v>
      </c>
      <c r="T3" s="4" t="s">
        <v>10</v>
      </c>
      <c r="U3" s="4" t="s">
        <v>2</v>
      </c>
      <c r="V3" s="4" t="s">
        <v>11</v>
      </c>
      <c r="W3" s="4" t="s">
        <v>12</v>
      </c>
      <c r="Y3" s="4" t="s">
        <v>10</v>
      </c>
      <c r="Z3" s="4" t="s">
        <v>2</v>
      </c>
      <c r="AA3" s="4" t="s">
        <v>11</v>
      </c>
      <c r="AB3" s="4" t="s">
        <v>12</v>
      </c>
      <c r="AD3" s="4" t="s">
        <v>10</v>
      </c>
      <c r="AE3" s="4" t="s">
        <v>2</v>
      </c>
      <c r="AF3" s="4" t="s">
        <v>11</v>
      </c>
      <c r="AG3" s="4" t="s">
        <v>12</v>
      </c>
      <c r="AI3" s="4" t="s">
        <v>10</v>
      </c>
      <c r="AJ3" s="4" t="s">
        <v>2</v>
      </c>
      <c r="AK3" s="4" t="s">
        <v>11</v>
      </c>
      <c r="AL3" s="4" t="s">
        <v>12</v>
      </c>
      <c r="AN3" s="4" t="s">
        <v>10</v>
      </c>
      <c r="AO3" s="4" t="s">
        <v>2</v>
      </c>
      <c r="AP3" s="4" t="s">
        <v>11</v>
      </c>
      <c r="AQ3" s="4" t="s">
        <v>12</v>
      </c>
      <c r="AS3" s="4" t="s">
        <v>10</v>
      </c>
      <c r="AT3" s="4" t="s">
        <v>2</v>
      </c>
      <c r="AU3" s="4" t="s">
        <v>11</v>
      </c>
      <c r="AV3" s="4" t="s">
        <v>12</v>
      </c>
    </row>
    <row r="5" spans="1:54" s="12" customFormat="1">
      <c r="A5" s="8" t="s">
        <v>7</v>
      </c>
      <c r="B5" s="9">
        <v>173</v>
      </c>
      <c r="C5" s="9">
        <v>1</v>
      </c>
      <c r="D5" s="9"/>
      <c r="E5" s="9">
        <v>477</v>
      </c>
      <c r="F5" s="10">
        <v>650</v>
      </c>
      <c r="G5" s="11">
        <v>1.36</v>
      </c>
      <c r="H5" s="10">
        <v>650</v>
      </c>
      <c r="I5" s="9"/>
      <c r="J5" s="9"/>
      <c r="K5" s="10"/>
      <c r="L5" s="9"/>
      <c r="M5" s="10"/>
      <c r="N5" s="9"/>
      <c r="O5" s="9"/>
      <c r="P5" s="10"/>
      <c r="Q5" s="9"/>
      <c r="R5" s="10"/>
      <c r="S5" s="9"/>
      <c r="T5" s="9">
        <v>800</v>
      </c>
      <c r="U5" s="10">
        <v>1000</v>
      </c>
      <c r="V5" s="11">
        <v>1.25</v>
      </c>
      <c r="W5" s="10">
        <v>500</v>
      </c>
      <c r="X5" s="9"/>
      <c r="Y5" s="9"/>
      <c r="Z5" s="10"/>
      <c r="AA5" s="9"/>
      <c r="AB5" s="10"/>
      <c r="AC5" s="9"/>
      <c r="AD5" s="9">
        <v>944</v>
      </c>
      <c r="AE5" s="10">
        <v>1374</v>
      </c>
      <c r="AF5" s="11">
        <v>1.46</v>
      </c>
      <c r="AG5" s="10">
        <v>458</v>
      </c>
      <c r="AH5" s="9"/>
      <c r="AI5" s="9">
        <v>1100</v>
      </c>
      <c r="AJ5" s="10">
        <v>1600</v>
      </c>
      <c r="AK5" s="11">
        <v>1.45</v>
      </c>
      <c r="AL5" s="10">
        <v>400</v>
      </c>
      <c r="AM5" s="9"/>
      <c r="AX5" s="9"/>
      <c r="AY5" s="9"/>
      <c r="AZ5" s="9"/>
      <c r="BA5" s="9"/>
      <c r="BB5" s="13"/>
    </row>
    <row r="6" spans="1:54" s="12" customFormat="1">
      <c r="A6" s="14" t="s">
        <v>13</v>
      </c>
      <c r="B6" s="15">
        <v>152</v>
      </c>
      <c r="C6" s="15">
        <v>3</v>
      </c>
      <c r="D6" s="15"/>
      <c r="E6" s="15">
        <v>689</v>
      </c>
      <c r="F6" s="16">
        <v>705</v>
      </c>
      <c r="G6" s="17">
        <v>1.02</v>
      </c>
      <c r="H6" s="16">
        <v>705</v>
      </c>
      <c r="I6" s="15"/>
      <c r="J6" s="15">
        <v>806</v>
      </c>
      <c r="K6" s="16">
        <v>755</v>
      </c>
      <c r="L6" s="17">
        <v>0.94</v>
      </c>
      <c r="M6" s="16">
        <v>755</v>
      </c>
      <c r="N6" s="15"/>
      <c r="O6" s="15">
        <v>988</v>
      </c>
      <c r="P6" s="16">
        <v>910</v>
      </c>
      <c r="Q6" s="17">
        <v>0.92</v>
      </c>
      <c r="R6" s="16">
        <v>455</v>
      </c>
      <c r="S6" s="15"/>
      <c r="T6" s="15">
        <v>1105</v>
      </c>
      <c r="U6" s="16">
        <v>1025</v>
      </c>
      <c r="V6" s="17">
        <v>0.93</v>
      </c>
      <c r="W6" s="16">
        <v>512.5</v>
      </c>
      <c r="X6" s="15"/>
      <c r="Y6" s="15">
        <v>1250</v>
      </c>
      <c r="Z6" s="16">
        <v>1210</v>
      </c>
      <c r="AA6" s="17">
        <v>0.97</v>
      </c>
      <c r="AB6" s="16">
        <v>403.33</v>
      </c>
      <c r="AC6" s="15"/>
      <c r="AD6" s="15">
        <v>1250</v>
      </c>
      <c r="AE6" s="16">
        <v>1210</v>
      </c>
      <c r="AF6" s="17">
        <v>0.97</v>
      </c>
      <c r="AG6" s="16">
        <v>403.33</v>
      </c>
      <c r="AH6" s="15"/>
      <c r="AI6" s="15">
        <v>1350</v>
      </c>
      <c r="AJ6" s="16">
        <v>1624</v>
      </c>
      <c r="AK6" s="17">
        <v>1.2</v>
      </c>
      <c r="AL6" s="16">
        <v>406</v>
      </c>
      <c r="AM6" s="9"/>
      <c r="AN6" s="15"/>
      <c r="AO6" s="16"/>
      <c r="AP6" s="15"/>
      <c r="AQ6" s="16"/>
      <c r="AR6" s="15"/>
      <c r="AS6" s="15"/>
      <c r="AT6" s="16"/>
      <c r="AU6" s="15"/>
      <c r="AV6" s="16"/>
      <c r="AW6" s="15"/>
      <c r="AX6" s="15"/>
      <c r="AY6" s="15"/>
      <c r="AZ6" s="15"/>
      <c r="BA6" s="15"/>
      <c r="BB6" s="18"/>
    </row>
    <row r="7" spans="1:54" s="12" customFormat="1">
      <c r="A7" s="14" t="s">
        <v>14</v>
      </c>
      <c r="B7" s="15">
        <v>258</v>
      </c>
      <c r="C7" s="15">
        <v>3</v>
      </c>
      <c r="D7" s="15"/>
      <c r="E7" s="15">
        <v>501</v>
      </c>
      <c r="F7" s="16">
        <v>600</v>
      </c>
      <c r="G7" s="17">
        <v>1.2</v>
      </c>
      <c r="H7" s="16">
        <v>600</v>
      </c>
      <c r="I7" s="15"/>
      <c r="J7" s="15">
        <v>755</v>
      </c>
      <c r="K7" s="16">
        <v>725</v>
      </c>
      <c r="L7" s="17">
        <v>0.96</v>
      </c>
      <c r="M7" s="16">
        <v>725</v>
      </c>
      <c r="N7" s="15"/>
      <c r="O7" s="15">
        <v>886</v>
      </c>
      <c r="P7" s="16">
        <v>810</v>
      </c>
      <c r="Q7" s="17">
        <v>0.91</v>
      </c>
      <c r="R7" s="16">
        <v>405</v>
      </c>
      <c r="S7" s="15"/>
      <c r="T7" s="15">
        <v>933</v>
      </c>
      <c r="U7" s="16">
        <v>900</v>
      </c>
      <c r="V7" s="17">
        <v>0.96</v>
      </c>
      <c r="W7" s="16">
        <v>450</v>
      </c>
      <c r="X7" s="15"/>
      <c r="Y7" s="15"/>
      <c r="Z7" s="16"/>
      <c r="AA7" s="15"/>
      <c r="AB7" s="16"/>
      <c r="AC7" s="15"/>
      <c r="AD7" s="15"/>
      <c r="AE7" s="16"/>
      <c r="AF7" s="15"/>
      <c r="AG7" s="16"/>
      <c r="AH7" s="15"/>
      <c r="AI7" s="15">
        <v>1556</v>
      </c>
      <c r="AJ7" s="16">
        <v>1880</v>
      </c>
      <c r="AK7" s="17">
        <v>1.21</v>
      </c>
      <c r="AL7" s="16">
        <v>470</v>
      </c>
      <c r="AM7" s="9"/>
      <c r="AN7" s="15"/>
      <c r="AO7" s="16"/>
      <c r="AP7" s="15"/>
      <c r="AQ7" s="16"/>
      <c r="AR7" s="15"/>
      <c r="AS7" s="15"/>
      <c r="AT7" s="16"/>
      <c r="AU7" s="15"/>
      <c r="AV7" s="16"/>
      <c r="AW7" s="15"/>
      <c r="AX7" s="15"/>
      <c r="AY7" s="15"/>
      <c r="AZ7" s="15"/>
      <c r="BA7" s="15"/>
      <c r="BB7" s="18"/>
    </row>
    <row r="8" spans="1:54" s="12" customFormat="1">
      <c r="A8" s="14" t="s">
        <v>15</v>
      </c>
      <c r="B8" s="15">
        <v>192</v>
      </c>
      <c r="C8" s="15">
        <v>3</v>
      </c>
      <c r="D8" s="15"/>
      <c r="E8" s="15"/>
      <c r="F8" s="16"/>
      <c r="G8" s="15"/>
      <c r="H8" s="16"/>
      <c r="I8" s="15"/>
      <c r="J8" s="15"/>
      <c r="K8" s="16"/>
      <c r="L8" s="15"/>
      <c r="M8" s="16"/>
      <c r="N8" s="15"/>
      <c r="O8" s="15"/>
      <c r="P8" s="16"/>
      <c r="Q8" s="15"/>
      <c r="R8" s="16"/>
      <c r="S8" s="15"/>
      <c r="T8" s="15">
        <v>1058</v>
      </c>
      <c r="U8" s="16">
        <v>1064</v>
      </c>
      <c r="V8" s="17">
        <v>1.01</v>
      </c>
      <c r="W8" s="16">
        <v>532</v>
      </c>
      <c r="X8" s="15"/>
      <c r="Y8" s="15"/>
      <c r="Z8" s="16"/>
      <c r="AA8" s="15"/>
      <c r="AB8" s="16"/>
      <c r="AC8" s="15"/>
      <c r="AD8" s="15">
        <v>1000</v>
      </c>
      <c r="AE8" s="16">
        <v>1281</v>
      </c>
      <c r="AF8" s="17">
        <v>1.28</v>
      </c>
      <c r="AG8" s="16">
        <v>427</v>
      </c>
      <c r="AH8" s="15"/>
      <c r="AI8" s="15"/>
      <c r="AJ8" s="16"/>
      <c r="AK8" s="15"/>
      <c r="AL8" s="16"/>
      <c r="AM8" s="15"/>
      <c r="AN8" s="15"/>
      <c r="AO8" s="16"/>
      <c r="AP8" s="15"/>
      <c r="AQ8" s="16"/>
      <c r="AR8" s="15"/>
      <c r="AS8" s="15"/>
      <c r="AT8" s="16"/>
      <c r="AU8" s="15"/>
      <c r="AV8" s="16"/>
      <c r="AW8" s="15"/>
      <c r="AX8" s="15"/>
      <c r="AY8" s="15"/>
      <c r="AZ8" s="15"/>
      <c r="BA8" s="15"/>
      <c r="BB8" s="18"/>
    </row>
    <row r="9" spans="1:54" s="12" customFormat="1">
      <c r="A9" s="14" t="s">
        <v>15</v>
      </c>
      <c r="B9" s="15"/>
      <c r="C9" s="15"/>
      <c r="D9" s="15"/>
      <c r="E9" s="15"/>
      <c r="F9" s="16"/>
      <c r="G9" s="15"/>
      <c r="H9" s="16"/>
      <c r="I9" s="15"/>
      <c r="J9" s="15"/>
      <c r="K9" s="16"/>
      <c r="L9" s="15"/>
      <c r="M9" s="16"/>
      <c r="N9" s="15"/>
      <c r="O9" s="15"/>
      <c r="P9" s="16"/>
      <c r="Q9" s="15"/>
      <c r="R9" s="16"/>
      <c r="S9" s="15"/>
      <c r="T9" s="15">
        <v>1058</v>
      </c>
      <c r="U9" s="16">
        <v>976</v>
      </c>
      <c r="V9" s="17">
        <v>0.92</v>
      </c>
      <c r="W9" s="16">
        <v>488</v>
      </c>
      <c r="X9" s="15"/>
      <c r="Y9" s="15"/>
      <c r="Z9" s="16"/>
      <c r="AA9" s="15"/>
      <c r="AB9" s="16"/>
      <c r="AC9" s="15"/>
      <c r="AD9" s="15"/>
      <c r="AE9" s="16"/>
      <c r="AF9" s="15"/>
      <c r="AG9" s="16"/>
      <c r="AH9" s="15"/>
      <c r="AI9" s="15"/>
      <c r="AJ9" s="16"/>
      <c r="AK9" s="15"/>
      <c r="AL9" s="16"/>
      <c r="AM9" s="15"/>
      <c r="AN9" s="15"/>
      <c r="AO9" s="16"/>
      <c r="AP9" s="15"/>
      <c r="AQ9" s="16"/>
      <c r="AR9" s="15"/>
      <c r="AS9" s="15"/>
      <c r="AT9" s="16"/>
      <c r="AU9" s="15"/>
      <c r="AV9" s="16"/>
      <c r="AW9" s="15"/>
      <c r="AX9" s="15"/>
      <c r="AY9" s="15"/>
      <c r="AZ9" s="15"/>
      <c r="BA9" s="15"/>
      <c r="BB9" s="18"/>
    </row>
    <row r="10" spans="1:54" s="23" customFormat="1">
      <c r="A10" s="19"/>
      <c r="B10" s="20"/>
      <c r="C10" s="20"/>
      <c r="D10" s="20"/>
      <c r="E10" s="20"/>
      <c r="F10" s="21"/>
      <c r="G10" s="20"/>
      <c r="H10" s="21"/>
      <c r="I10" s="20"/>
      <c r="J10" s="20"/>
      <c r="K10" s="21"/>
      <c r="L10" s="20"/>
      <c r="M10" s="21"/>
      <c r="N10" s="20"/>
      <c r="O10" s="20"/>
      <c r="P10" s="21"/>
      <c r="Q10" s="20"/>
      <c r="R10" s="21"/>
      <c r="S10" s="20"/>
      <c r="T10" s="78">
        <v>990.8</v>
      </c>
      <c r="U10" s="79">
        <v>993</v>
      </c>
      <c r="V10" s="80">
        <v>1.01</v>
      </c>
      <c r="W10" s="79">
        <v>496.5</v>
      </c>
      <c r="X10" s="20"/>
      <c r="Y10" s="69">
        <f>AVERAGE(Y5:Y9)</f>
        <v>1250</v>
      </c>
      <c r="Z10" s="69">
        <f>AVERAGE(Z5:Z9)</f>
        <v>1210</v>
      </c>
      <c r="AA10" s="69">
        <f>AVERAGE(AA5:AA9)</f>
        <v>0.97</v>
      </c>
      <c r="AB10" s="69">
        <f>AVERAGE(AB5:AB9)</f>
        <v>403.33</v>
      </c>
      <c r="AC10" s="20"/>
      <c r="AD10" s="70">
        <f>AVERAGE(AD5:AD9)</f>
        <v>1064.6666666666667</v>
      </c>
      <c r="AE10" s="70">
        <f>AVERAGE(AE5:AE9)</f>
        <v>1288.3333333333333</v>
      </c>
      <c r="AF10" s="70">
        <f>AVERAGE(AF5:AF9)</f>
        <v>1.2366666666666666</v>
      </c>
      <c r="AG10" s="70">
        <f>AVERAGE(AG5:AG9)</f>
        <v>429.44333333333333</v>
      </c>
      <c r="AH10" s="20"/>
      <c r="AI10" s="71">
        <f>AVERAGE(AI5:AI9)</f>
        <v>1335.3333333333333</v>
      </c>
      <c r="AJ10" s="71">
        <f>AVERAGE(AJ5:AJ9)</f>
        <v>1701.3333333333333</v>
      </c>
      <c r="AK10" s="71">
        <f>AVERAGE(AK5:AK9)</f>
        <v>1.2866666666666666</v>
      </c>
      <c r="AL10" s="71">
        <f>AVERAGE(AL5:AL9)</f>
        <v>425.33333333333331</v>
      </c>
      <c r="AM10" s="20"/>
      <c r="AN10" s="20"/>
      <c r="AO10" s="21"/>
      <c r="AP10" s="20"/>
      <c r="AQ10" s="21"/>
      <c r="AR10" s="20"/>
      <c r="AS10" s="20"/>
      <c r="AT10" s="21"/>
      <c r="AU10" s="20"/>
      <c r="AV10" s="21"/>
      <c r="AW10" s="20"/>
      <c r="AX10" s="20"/>
      <c r="AY10" s="20"/>
      <c r="AZ10" s="20"/>
      <c r="BA10" s="20"/>
      <c r="BB10" s="22"/>
    </row>
    <row r="11" spans="1:54">
      <c r="F11" s="24"/>
      <c r="G11" s="25"/>
      <c r="H11" s="24"/>
      <c r="K11" s="26"/>
      <c r="M11" s="26"/>
      <c r="P11" s="26"/>
      <c r="Q11" s="25"/>
      <c r="R11" s="24"/>
      <c r="U11" s="26"/>
      <c r="V11" s="25"/>
      <c r="W11" s="24"/>
      <c r="Z11" s="26"/>
      <c r="AB11" s="26"/>
      <c r="AE11" s="26"/>
      <c r="AG11" s="26"/>
      <c r="AJ11" s="26"/>
      <c r="AL11" s="26"/>
      <c r="AO11" s="26"/>
      <c r="AQ11" s="26"/>
      <c r="AT11" s="26"/>
      <c r="AV11" s="26"/>
    </row>
    <row r="12" spans="1:54">
      <c r="A12" s="27" t="s">
        <v>16</v>
      </c>
      <c r="B12" s="28">
        <v>134</v>
      </c>
      <c r="C12" s="28">
        <v>0</v>
      </c>
      <c r="D12" s="28"/>
      <c r="E12" s="28">
        <v>0</v>
      </c>
      <c r="F12" s="29">
        <v>0</v>
      </c>
      <c r="G12" s="30"/>
      <c r="H12" s="29"/>
      <c r="I12" s="28"/>
      <c r="J12" s="28">
        <v>0</v>
      </c>
      <c r="K12" s="31">
        <v>0</v>
      </c>
      <c r="L12" s="28">
        <v>0</v>
      </c>
      <c r="M12" s="31">
        <v>0</v>
      </c>
      <c r="N12" s="28"/>
      <c r="O12" s="28"/>
      <c r="P12" s="31"/>
      <c r="Q12" s="30"/>
      <c r="R12" s="29"/>
      <c r="S12" s="28"/>
      <c r="T12" s="28">
        <v>1107</v>
      </c>
      <c r="U12" s="72">
        <v>1150</v>
      </c>
      <c r="V12" s="73">
        <f>+U12/T12</f>
        <v>1.0388437217705511</v>
      </c>
      <c r="W12" s="75">
        <f>+U12/2</f>
        <v>575</v>
      </c>
      <c r="X12" s="28"/>
      <c r="Y12" s="28"/>
      <c r="Z12" s="31"/>
      <c r="AA12" s="28"/>
      <c r="AB12" s="31"/>
      <c r="AC12" s="28"/>
      <c r="AD12" s="28">
        <f>1298</f>
        <v>1298</v>
      </c>
      <c r="AE12" s="31">
        <f>475*3</f>
        <v>1425</v>
      </c>
      <c r="AF12" s="30">
        <f>+AE12/AD12</f>
        <v>1.0978428351309708</v>
      </c>
      <c r="AG12" s="29">
        <f>+AE12/3</f>
        <v>475</v>
      </c>
      <c r="AH12" s="28"/>
      <c r="AI12" s="28"/>
      <c r="AJ12" s="31"/>
      <c r="AK12" s="28"/>
      <c r="AL12" s="31"/>
      <c r="AM12" s="28"/>
      <c r="AN12" s="28"/>
      <c r="AO12" s="31"/>
      <c r="AP12" s="28"/>
      <c r="AQ12" s="31"/>
      <c r="AR12" s="28"/>
      <c r="AS12" s="28"/>
      <c r="AT12" s="31"/>
      <c r="AU12" s="28"/>
      <c r="AV12" s="32"/>
    </row>
    <row r="13" spans="1:54">
      <c r="A13" s="33"/>
      <c r="B13" s="34"/>
      <c r="C13" s="34"/>
      <c r="D13" s="34"/>
      <c r="E13" s="34"/>
      <c r="F13" s="35"/>
      <c r="G13" s="36"/>
      <c r="H13" s="35"/>
      <c r="I13" s="34"/>
      <c r="J13" s="34"/>
      <c r="K13" s="37"/>
      <c r="L13" s="34"/>
      <c r="M13" s="37"/>
      <c r="N13" s="34"/>
      <c r="O13" s="34"/>
      <c r="P13" s="37"/>
      <c r="Q13" s="36"/>
      <c r="R13" s="35"/>
      <c r="S13" s="34"/>
      <c r="T13" s="34">
        <v>1198</v>
      </c>
      <c r="U13" s="72">
        <v>1200</v>
      </c>
      <c r="V13" s="73">
        <f>+U13/T13</f>
        <v>1.001669449081803</v>
      </c>
      <c r="W13" s="75">
        <f>+U13/2</f>
        <v>600</v>
      </c>
      <c r="X13" s="34"/>
      <c r="Y13" s="34"/>
      <c r="Z13" s="37"/>
      <c r="AA13" s="34"/>
      <c r="AB13" s="37"/>
      <c r="AC13" s="34"/>
      <c r="AD13" s="34"/>
      <c r="AE13" s="37"/>
      <c r="AF13" s="34"/>
      <c r="AG13" s="37"/>
      <c r="AH13" s="34"/>
      <c r="AI13" s="34"/>
      <c r="AJ13" s="37"/>
      <c r="AK13" s="34"/>
      <c r="AL13" s="37"/>
      <c r="AM13" s="34"/>
      <c r="AN13" s="34"/>
      <c r="AO13" s="37"/>
      <c r="AP13" s="34"/>
      <c r="AQ13" s="37"/>
      <c r="AR13" s="34"/>
      <c r="AS13" s="34"/>
      <c r="AT13" s="37"/>
      <c r="AU13" s="34"/>
      <c r="AV13" s="38"/>
    </row>
    <row r="14" spans="1:54">
      <c r="F14" s="24"/>
      <c r="G14" s="25"/>
      <c r="H14" s="24"/>
      <c r="K14" s="26"/>
      <c r="M14" s="26"/>
      <c r="P14" s="26"/>
      <c r="Q14" s="25"/>
      <c r="R14" s="24"/>
      <c r="T14" s="28">
        <f>1107-150</f>
        <v>957</v>
      </c>
      <c r="U14" s="72">
        <f>W14*2</f>
        <v>1200</v>
      </c>
      <c r="V14" s="74">
        <f>+U14/U14</f>
        <v>1</v>
      </c>
      <c r="W14" s="75">
        <v>600</v>
      </c>
      <c r="Z14" s="26"/>
      <c r="AB14" s="26"/>
      <c r="AE14" s="26"/>
      <c r="AG14" s="26"/>
      <c r="AJ14" s="26"/>
      <c r="AL14" s="26"/>
      <c r="AO14" s="26"/>
      <c r="AQ14" s="26"/>
      <c r="AT14" s="26"/>
      <c r="AV14" s="26"/>
    </row>
    <row r="15" spans="1:54">
      <c r="F15" s="24"/>
      <c r="G15" s="25"/>
      <c r="H15" s="24"/>
      <c r="K15" s="26"/>
      <c r="M15" s="26"/>
      <c r="P15" s="26"/>
      <c r="Q15" s="25"/>
      <c r="R15" s="24"/>
      <c r="T15" s="34">
        <v>1198</v>
      </c>
      <c r="U15" s="26">
        <f>V15*T15</f>
        <v>1497.5</v>
      </c>
      <c r="V15" s="73">
        <v>1.25</v>
      </c>
      <c r="W15" s="75">
        <f>+U15/2</f>
        <v>748.75</v>
      </c>
      <c r="Z15" s="26"/>
      <c r="AB15" s="26"/>
      <c r="AE15" s="26"/>
      <c r="AG15" s="26"/>
      <c r="AJ15" s="26"/>
      <c r="AL15" s="26"/>
      <c r="AO15" s="26"/>
      <c r="AQ15" s="26"/>
      <c r="AT15" s="26"/>
      <c r="AV15" s="26"/>
    </row>
    <row r="16" spans="1:54">
      <c r="F16" s="24"/>
      <c r="G16" s="25"/>
      <c r="H16" s="24"/>
      <c r="K16" s="26"/>
      <c r="M16" s="26"/>
      <c r="P16" s="26"/>
      <c r="Q16" s="25"/>
      <c r="R16" s="24"/>
      <c r="U16" s="26"/>
      <c r="W16" s="26"/>
      <c r="Z16" s="26"/>
      <c r="AB16" s="26"/>
      <c r="AE16" s="26"/>
      <c r="AG16" s="26"/>
      <c r="AJ16" s="26"/>
      <c r="AL16" s="26"/>
      <c r="AO16" s="26"/>
      <c r="AQ16" s="26"/>
      <c r="AT16" s="26"/>
      <c r="AV16" s="26"/>
    </row>
    <row r="17" spans="6:48">
      <c r="F17" s="24"/>
      <c r="G17" s="25"/>
      <c r="H17" s="24"/>
      <c r="K17" s="26"/>
      <c r="M17" s="26"/>
      <c r="P17" s="26"/>
      <c r="Q17" s="25"/>
      <c r="R17" s="24"/>
      <c r="U17" s="26"/>
      <c r="W17" s="26"/>
      <c r="Z17" s="26"/>
      <c r="AB17" s="26"/>
      <c r="AE17" s="26"/>
      <c r="AG17" s="26"/>
      <c r="AJ17" s="26"/>
      <c r="AL17" s="26"/>
      <c r="AO17" s="26"/>
      <c r="AQ17" s="26"/>
      <c r="AT17" s="26"/>
      <c r="AV17" s="26"/>
    </row>
    <row r="18" spans="6:48">
      <c r="F18" s="24"/>
      <c r="G18" s="25"/>
      <c r="H18" s="24"/>
      <c r="K18" s="26"/>
      <c r="M18" s="26"/>
      <c r="P18" s="26"/>
      <c r="Q18" s="25"/>
      <c r="R18" s="24"/>
      <c r="U18" s="26"/>
      <c r="W18" s="26"/>
      <c r="Z18" s="26"/>
      <c r="AB18" s="26"/>
      <c r="AE18" s="26"/>
      <c r="AG18" s="26"/>
      <c r="AJ18" s="26"/>
      <c r="AL18" s="26"/>
      <c r="AO18" s="26"/>
      <c r="AQ18" s="26"/>
      <c r="AT18" s="26"/>
      <c r="AV18" s="26"/>
    </row>
    <row r="19" spans="6:48">
      <c r="F19" s="24"/>
      <c r="G19" s="25"/>
      <c r="H19" s="24"/>
      <c r="K19" s="26"/>
      <c r="M19" s="26"/>
      <c r="P19" s="26"/>
      <c r="Q19" s="25"/>
      <c r="R19" s="24"/>
      <c r="U19" s="26"/>
      <c r="W19" s="26"/>
      <c r="Z19" s="26"/>
      <c r="AB19" s="26"/>
      <c r="AE19" s="26"/>
      <c r="AG19" s="26"/>
      <c r="AJ19" s="26"/>
      <c r="AL19" s="26"/>
      <c r="AO19" s="26"/>
      <c r="AQ19" s="26"/>
      <c r="AT19" s="26"/>
      <c r="AV19" s="26"/>
    </row>
    <row r="20" spans="6:48">
      <c r="F20" s="24"/>
      <c r="G20" s="25"/>
      <c r="H20" s="24"/>
      <c r="K20" s="26"/>
      <c r="M20" s="26"/>
      <c r="P20" s="26"/>
      <c r="Q20" s="25"/>
      <c r="R20" s="24"/>
      <c r="U20" s="26"/>
      <c r="W20" s="26"/>
      <c r="Z20" s="26"/>
      <c r="AB20" s="26"/>
      <c r="AE20" s="26"/>
      <c r="AG20" s="26"/>
      <c r="AJ20" s="26"/>
      <c r="AL20" s="26"/>
      <c r="AO20" s="26"/>
      <c r="AQ20" s="26"/>
      <c r="AT20" s="26"/>
      <c r="AV20" s="26"/>
    </row>
    <row r="21" spans="6:48">
      <c r="F21" s="24"/>
      <c r="G21" s="25"/>
      <c r="H21" s="24"/>
      <c r="K21" s="26"/>
      <c r="M21" s="26"/>
      <c r="P21" s="26"/>
      <c r="Q21" s="25"/>
      <c r="R21" s="24"/>
      <c r="U21" s="26"/>
      <c r="W21" s="26"/>
      <c r="Z21" s="26"/>
      <c r="AB21" s="26"/>
      <c r="AE21" s="26"/>
      <c r="AG21" s="26"/>
      <c r="AJ21" s="26"/>
      <c r="AL21" s="26"/>
      <c r="AO21" s="26"/>
      <c r="AQ21" s="26"/>
      <c r="AT21" s="26"/>
      <c r="AV21" s="26"/>
    </row>
    <row r="22" spans="6:48">
      <c r="F22" s="24"/>
      <c r="G22" s="25"/>
      <c r="H22" s="24"/>
      <c r="K22" s="26"/>
      <c r="M22" s="26"/>
      <c r="P22" s="26"/>
      <c r="Q22" s="25"/>
      <c r="R22" s="24"/>
      <c r="U22" s="26"/>
      <c r="W22" s="26"/>
      <c r="Z22" s="26"/>
      <c r="AB22" s="26"/>
      <c r="AE22" s="26"/>
      <c r="AG22" s="26"/>
      <c r="AJ22" s="26"/>
      <c r="AL22" s="26"/>
      <c r="AO22" s="26"/>
      <c r="AQ22" s="26"/>
      <c r="AT22" s="26"/>
      <c r="AV22" s="26"/>
    </row>
    <row r="23" spans="6:48">
      <c r="F23" s="24"/>
      <c r="G23" s="25"/>
      <c r="H23" s="24"/>
      <c r="K23" s="26"/>
      <c r="M23" s="26"/>
      <c r="P23" s="26"/>
      <c r="Q23" s="25"/>
      <c r="R23" s="24"/>
      <c r="U23" s="26"/>
      <c r="W23" s="26"/>
      <c r="Z23" s="26"/>
      <c r="AB23" s="26"/>
      <c r="AE23" s="26"/>
      <c r="AG23" s="26"/>
      <c r="AJ23" s="26"/>
      <c r="AL23" s="26"/>
      <c r="AO23" s="26"/>
      <c r="AQ23" s="26"/>
      <c r="AT23" s="26"/>
      <c r="AV23" s="26"/>
    </row>
    <row r="24" spans="6:48">
      <c r="F24" s="24"/>
      <c r="G24" s="25"/>
      <c r="H24" s="24"/>
      <c r="K24" s="26"/>
      <c r="M24" s="26"/>
      <c r="P24" s="26"/>
      <c r="Q24" s="25"/>
      <c r="R24" s="24"/>
      <c r="U24" s="26"/>
      <c r="W24" s="26"/>
      <c r="Z24" s="26"/>
      <c r="AB24" s="26"/>
      <c r="AE24" s="26"/>
      <c r="AG24" s="26"/>
      <c r="AJ24" s="26"/>
      <c r="AL24" s="26"/>
      <c r="AO24" s="26"/>
      <c r="AQ24" s="26"/>
      <c r="AT24" s="26"/>
      <c r="AV24" s="26"/>
    </row>
    <row r="25" spans="6:48">
      <c r="F25" s="24"/>
      <c r="G25" s="25"/>
      <c r="H25" s="24"/>
      <c r="K25" s="26"/>
      <c r="M25" s="26"/>
      <c r="P25" s="26"/>
      <c r="Q25" s="25"/>
      <c r="R25" s="24"/>
      <c r="U25" s="26"/>
      <c r="W25" s="26"/>
      <c r="Z25" s="26"/>
      <c r="AB25" s="26"/>
      <c r="AE25" s="26"/>
      <c r="AG25" s="26"/>
      <c r="AJ25" s="26"/>
      <c r="AL25" s="26"/>
      <c r="AO25" s="26"/>
      <c r="AQ25" s="26"/>
      <c r="AT25" s="26"/>
      <c r="AV25" s="26"/>
    </row>
    <row r="26" spans="6:48">
      <c r="F26" s="24"/>
      <c r="G26" s="25"/>
      <c r="H26" s="24"/>
      <c r="K26" s="26"/>
      <c r="M26" s="26"/>
      <c r="P26" s="26"/>
      <c r="Q26" s="25"/>
      <c r="R26" s="24"/>
      <c r="U26" s="26"/>
      <c r="W26" s="26"/>
      <c r="Z26" s="26"/>
      <c r="AB26" s="26"/>
      <c r="AE26" s="26"/>
      <c r="AG26" s="26"/>
      <c r="AJ26" s="26"/>
      <c r="AL26" s="26"/>
      <c r="AO26" s="26"/>
      <c r="AQ26" s="26"/>
      <c r="AT26" s="26"/>
      <c r="AV26" s="26"/>
    </row>
    <row r="27" spans="6:48">
      <c r="F27" s="24"/>
      <c r="G27" s="25"/>
      <c r="H27" s="24"/>
      <c r="K27" s="26"/>
      <c r="M27" s="26"/>
      <c r="P27" s="26"/>
      <c r="Q27" s="25"/>
      <c r="R27" s="24"/>
      <c r="U27" s="26"/>
      <c r="W27" s="26"/>
      <c r="Z27" s="26"/>
      <c r="AB27" s="26"/>
      <c r="AE27" s="26"/>
      <c r="AG27" s="26"/>
      <c r="AJ27" s="26"/>
      <c r="AL27" s="26"/>
      <c r="AO27" s="26"/>
      <c r="AQ27" s="26"/>
      <c r="AT27" s="26"/>
      <c r="AV27" s="26"/>
    </row>
    <row r="28" spans="6:48">
      <c r="F28" s="24"/>
      <c r="G28" s="25"/>
      <c r="H28" s="24"/>
      <c r="K28" s="26"/>
      <c r="M28" s="26"/>
      <c r="P28" s="26"/>
      <c r="Q28" s="25"/>
      <c r="R28" s="24"/>
      <c r="U28" s="26"/>
      <c r="W28" s="26"/>
      <c r="Z28" s="26"/>
      <c r="AB28" s="26"/>
      <c r="AE28" s="26"/>
      <c r="AG28" s="26"/>
      <c r="AJ28" s="26"/>
      <c r="AL28" s="26"/>
      <c r="AO28" s="26"/>
      <c r="AQ28" s="26"/>
      <c r="AT28" s="26"/>
      <c r="AV28" s="26"/>
    </row>
    <row r="29" spans="6:48">
      <c r="F29" s="24"/>
      <c r="G29" s="25"/>
      <c r="H29" s="24"/>
      <c r="K29" s="26"/>
      <c r="M29" s="26"/>
      <c r="P29" s="26"/>
      <c r="Q29" s="25"/>
      <c r="R29" s="24"/>
      <c r="U29" s="26"/>
      <c r="W29" s="26"/>
      <c r="Z29" s="26"/>
      <c r="AB29" s="26"/>
      <c r="AE29" s="26"/>
      <c r="AG29" s="26"/>
      <c r="AJ29" s="26"/>
      <c r="AL29" s="26"/>
      <c r="AO29" s="26"/>
      <c r="AQ29" s="26"/>
      <c r="AT29" s="26"/>
      <c r="AV29" s="26"/>
    </row>
    <row r="30" spans="6:48">
      <c r="F30" s="24"/>
      <c r="G30" s="25"/>
      <c r="H30" s="24"/>
      <c r="K30" s="26"/>
      <c r="M30" s="26"/>
      <c r="P30" s="26"/>
      <c r="Q30" s="25"/>
      <c r="R30" s="24"/>
      <c r="U30" s="26"/>
      <c r="W30" s="26"/>
      <c r="Z30" s="26"/>
      <c r="AB30" s="26"/>
      <c r="AE30" s="26"/>
      <c r="AG30" s="26"/>
      <c r="AJ30" s="26"/>
      <c r="AL30" s="26"/>
      <c r="AO30" s="26"/>
      <c r="AQ30" s="26"/>
      <c r="AT30" s="26"/>
      <c r="AV30" s="26"/>
    </row>
    <row r="31" spans="6:48">
      <c r="F31" s="24"/>
      <c r="G31" s="25"/>
      <c r="H31" s="24"/>
      <c r="K31" s="26"/>
      <c r="M31" s="26"/>
      <c r="P31" s="26"/>
      <c r="Q31" s="25"/>
      <c r="R31" s="24"/>
      <c r="U31" s="26"/>
      <c r="W31" s="26"/>
      <c r="Z31" s="26"/>
      <c r="AB31" s="26"/>
      <c r="AE31" s="26"/>
      <c r="AG31" s="26"/>
      <c r="AJ31" s="26"/>
      <c r="AL31" s="26"/>
      <c r="AO31" s="26"/>
      <c r="AQ31" s="26"/>
      <c r="AT31" s="26"/>
      <c r="AV31" s="26"/>
    </row>
    <row r="32" spans="6:48">
      <c r="F32" s="24"/>
      <c r="G32" s="25"/>
      <c r="H32" s="24"/>
      <c r="K32" s="26"/>
      <c r="M32" s="26"/>
      <c r="P32" s="26"/>
      <c r="Q32" s="25"/>
      <c r="R32" s="24"/>
      <c r="U32" s="26"/>
      <c r="W32" s="26"/>
      <c r="Z32" s="26"/>
      <c r="AB32" s="26"/>
      <c r="AE32" s="26"/>
      <c r="AG32" s="26"/>
      <c r="AJ32" s="26"/>
      <c r="AL32" s="26"/>
      <c r="AO32" s="26"/>
      <c r="AQ32" s="26"/>
      <c r="AT32" s="26"/>
      <c r="AV32" s="26"/>
    </row>
    <row r="33" spans="6:48">
      <c r="F33" s="24"/>
      <c r="G33" s="25"/>
      <c r="H33" s="24"/>
      <c r="K33" s="26"/>
      <c r="M33" s="26"/>
      <c r="P33" s="26"/>
      <c r="Q33" s="25"/>
      <c r="R33" s="24"/>
      <c r="U33" s="26"/>
      <c r="W33" s="26"/>
      <c r="Z33" s="26"/>
      <c r="AB33" s="26"/>
      <c r="AE33" s="26"/>
      <c r="AG33" s="26"/>
      <c r="AJ33" s="26"/>
      <c r="AL33" s="26"/>
      <c r="AO33" s="26"/>
      <c r="AQ33" s="26"/>
      <c r="AT33" s="26"/>
      <c r="AV33" s="26"/>
    </row>
    <row r="34" spans="6:48">
      <c r="F34" s="24"/>
      <c r="G34" s="25"/>
      <c r="H34" s="24"/>
      <c r="K34" s="26"/>
      <c r="M34" s="26"/>
      <c r="P34" s="26"/>
      <c r="Q34" s="25"/>
      <c r="R34" s="24"/>
      <c r="U34" s="26"/>
      <c r="W34" s="26"/>
      <c r="Z34" s="26"/>
      <c r="AB34" s="26"/>
      <c r="AE34" s="26"/>
      <c r="AG34" s="26"/>
      <c r="AJ34" s="26"/>
      <c r="AL34" s="26"/>
      <c r="AO34" s="26"/>
      <c r="AQ34" s="26"/>
      <c r="AT34" s="26"/>
      <c r="AV34" s="26"/>
    </row>
    <row r="35" spans="6:48">
      <c r="F35" s="24"/>
      <c r="G35" s="25"/>
      <c r="H35" s="24"/>
      <c r="K35" s="26"/>
      <c r="M35" s="26"/>
      <c r="P35" s="26"/>
      <c r="Q35" s="25"/>
      <c r="R35" s="24"/>
      <c r="U35" s="26"/>
      <c r="W35" s="26"/>
      <c r="Z35" s="26"/>
      <c r="AB35" s="26"/>
      <c r="AE35" s="26"/>
      <c r="AG35" s="26"/>
      <c r="AJ35" s="26"/>
      <c r="AL35" s="26"/>
      <c r="AO35" s="26"/>
      <c r="AQ35" s="26"/>
      <c r="AT35" s="26"/>
      <c r="AV35" s="26"/>
    </row>
    <row r="36" spans="6:48">
      <c r="F36" s="26"/>
      <c r="H36" s="26"/>
      <c r="K36" s="26"/>
      <c r="M36" s="26"/>
      <c r="P36" s="26"/>
      <c r="Q36" s="25"/>
      <c r="R36" s="24"/>
      <c r="U36" s="26"/>
      <c r="W36" s="26"/>
      <c r="Z36" s="26"/>
      <c r="AB36" s="26"/>
      <c r="AE36" s="26"/>
      <c r="AG36" s="26"/>
      <c r="AJ36" s="26"/>
      <c r="AL36" s="26"/>
      <c r="AO36" s="26"/>
      <c r="AQ36" s="26"/>
      <c r="AT36" s="26"/>
      <c r="AV36" s="26"/>
    </row>
    <row r="37" spans="6:48">
      <c r="F37" s="26"/>
      <c r="H37" s="26"/>
      <c r="K37" s="26"/>
      <c r="M37" s="26"/>
      <c r="P37" s="26"/>
      <c r="Q37" s="25"/>
      <c r="R37" s="24"/>
      <c r="U37" s="26"/>
      <c r="W37" s="26"/>
      <c r="Z37" s="26"/>
      <c r="AB37" s="26"/>
      <c r="AE37" s="26"/>
      <c r="AG37" s="26"/>
      <c r="AJ37" s="26"/>
      <c r="AL37" s="26"/>
      <c r="AO37" s="26"/>
      <c r="AQ37" s="26"/>
      <c r="AT37" s="26"/>
      <c r="AV37" s="26"/>
    </row>
    <row r="38" spans="6:48">
      <c r="F38" s="26"/>
      <c r="H38" s="26"/>
      <c r="K38" s="26"/>
      <c r="M38" s="26"/>
      <c r="P38" s="26"/>
      <c r="R38" s="26"/>
      <c r="U38" s="26"/>
      <c r="W38" s="26"/>
      <c r="Z38" s="26"/>
      <c r="AB38" s="26"/>
      <c r="AE38" s="26"/>
      <c r="AG38" s="26"/>
      <c r="AJ38" s="26"/>
      <c r="AL38" s="26"/>
      <c r="AO38" s="26"/>
      <c r="AQ38" s="26"/>
      <c r="AT38" s="26"/>
      <c r="AV38" s="26"/>
    </row>
    <row r="39" spans="6:48">
      <c r="F39" s="26"/>
      <c r="H39" s="26"/>
      <c r="K39" s="26"/>
      <c r="M39" s="26"/>
      <c r="P39" s="26"/>
      <c r="R39" s="26"/>
      <c r="U39" s="26"/>
      <c r="W39" s="26"/>
      <c r="Z39" s="26"/>
      <c r="AB39" s="26"/>
      <c r="AE39" s="26"/>
      <c r="AG39" s="26"/>
      <c r="AJ39" s="26"/>
      <c r="AL39" s="26"/>
      <c r="AO39" s="26"/>
      <c r="AQ39" s="26"/>
      <c r="AT39" s="26"/>
      <c r="AV39" s="26"/>
    </row>
    <row r="40" spans="6:48">
      <c r="F40" s="26"/>
      <c r="H40" s="26"/>
      <c r="K40" s="26"/>
      <c r="M40" s="26"/>
      <c r="P40" s="26"/>
      <c r="R40" s="26"/>
      <c r="U40" s="26"/>
      <c r="W40" s="26"/>
      <c r="Z40" s="26"/>
      <c r="AB40" s="26"/>
      <c r="AE40" s="26"/>
      <c r="AG40" s="26"/>
      <c r="AJ40" s="26"/>
      <c r="AL40" s="26"/>
      <c r="AO40" s="26"/>
      <c r="AQ40" s="26"/>
      <c r="AT40" s="26"/>
      <c r="AV40" s="26"/>
    </row>
    <row r="41" spans="6:48">
      <c r="F41" s="26"/>
      <c r="H41" s="26"/>
      <c r="K41" s="26"/>
      <c r="M41" s="26"/>
      <c r="P41" s="26"/>
      <c r="R41" s="26"/>
      <c r="U41" s="26"/>
      <c r="W41" s="26"/>
      <c r="Z41" s="26"/>
      <c r="AB41" s="26"/>
      <c r="AE41" s="26"/>
      <c r="AG41" s="26"/>
      <c r="AJ41" s="26"/>
      <c r="AL41" s="26"/>
      <c r="AO41" s="26"/>
      <c r="AQ41" s="26"/>
      <c r="AT41" s="26"/>
      <c r="AV41" s="26"/>
    </row>
    <row r="42" spans="6:48">
      <c r="F42" s="26"/>
      <c r="H42" s="26"/>
      <c r="K42" s="26"/>
      <c r="M42" s="26"/>
      <c r="P42" s="26"/>
      <c r="R42" s="26"/>
      <c r="U42" s="26"/>
      <c r="W42" s="26"/>
      <c r="Z42" s="26"/>
      <c r="AB42" s="26"/>
      <c r="AE42" s="26"/>
      <c r="AG42" s="26"/>
      <c r="AJ42" s="26"/>
      <c r="AL42" s="26"/>
      <c r="AO42" s="26"/>
      <c r="AQ42" s="26"/>
      <c r="AT42" s="26"/>
      <c r="AV42" s="26"/>
    </row>
    <row r="43" spans="6:48">
      <c r="F43" s="26"/>
      <c r="H43" s="26"/>
      <c r="K43" s="26"/>
      <c r="M43" s="26"/>
      <c r="P43" s="26"/>
      <c r="R43" s="26"/>
      <c r="U43" s="26"/>
      <c r="W43" s="26"/>
      <c r="Z43" s="26"/>
      <c r="AB43" s="26"/>
      <c r="AE43" s="26"/>
      <c r="AG43" s="26"/>
      <c r="AJ43" s="26"/>
      <c r="AL43" s="26"/>
      <c r="AO43" s="26"/>
      <c r="AQ43" s="26"/>
      <c r="AT43" s="26"/>
      <c r="AV43" s="26"/>
    </row>
    <row r="44" spans="6:48">
      <c r="F44" s="26"/>
      <c r="H44" s="26"/>
      <c r="K44" s="26"/>
      <c r="M44" s="26"/>
      <c r="P44" s="26"/>
      <c r="R44" s="26"/>
      <c r="U44" s="26"/>
      <c r="W44" s="26"/>
      <c r="Z44" s="26"/>
      <c r="AB44" s="26"/>
      <c r="AE44" s="26"/>
      <c r="AG44" s="26"/>
      <c r="AJ44" s="26"/>
      <c r="AL44" s="26"/>
      <c r="AO44" s="26"/>
      <c r="AQ44" s="26"/>
      <c r="AT44" s="26"/>
      <c r="AV44" s="26"/>
    </row>
    <row r="45" spans="6:48">
      <c r="F45" s="26"/>
      <c r="H45" s="26"/>
      <c r="K45" s="26"/>
      <c r="M45" s="26"/>
      <c r="P45" s="26"/>
      <c r="R45" s="26"/>
      <c r="U45" s="26"/>
      <c r="W45" s="26"/>
      <c r="Z45" s="26"/>
      <c r="AB45" s="26"/>
      <c r="AE45" s="26"/>
      <c r="AG45" s="26"/>
      <c r="AJ45" s="26"/>
      <c r="AL45" s="26"/>
      <c r="AO45" s="26"/>
      <c r="AQ45" s="26"/>
      <c r="AT45" s="26"/>
      <c r="AV45" s="26"/>
    </row>
    <row r="46" spans="6:48">
      <c r="F46" s="26"/>
      <c r="H46" s="26"/>
      <c r="K46" s="26"/>
      <c r="M46" s="26"/>
      <c r="P46" s="26"/>
      <c r="R46" s="26"/>
      <c r="U46" s="26"/>
      <c r="W46" s="26"/>
      <c r="Z46" s="26"/>
      <c r="AB46" s="26"/>
      <c r="AE46" s="26"/>
      <c r="AG46" s="26"/>
      <c r="AJ46" s="26"/>
      <c r="AL46" s="26"/>
      <c r="AO46" s="26"/>
      <c r="AQ46" s="26"/>
      <c r="AT46" s="26"/>
      <c r="AV46" s="26"/>
    </row>
    <row r="47" spans="6:48">
      <c r="F47" s="26"/>
      <c r="H47" s="26"/>
      <c r="K47" s="26"/>
      <c r="M47" s="26"/>
      <c r="P47" s="26"/>
      <c r="R47" s="26"/>
      <c r="U47" s="26"/>
      <c r="W47" s="26"/>
      <c r="Z47" s="26"/>
      <c r="AB47" s="26"/>
      <c r="AE47" s="26"/>
      <c r="AG47" s="26"/>
      <c r="AJ47" s="26"/>
      <c r="AL47" s="26"/>
      <c r="AO47" s="26"/>
      <c r="AQ47" s="26"/>
      <c r="AT47" s="26"/>
      <c r="AV47" s="26"/>
    </row>
    <row r="48" spans="6:48">
      <c r="F48" s="26"/>
      <c r="H48" s="26"/>
      <c r="K48" s="26"/>
      <c r="M48" s="26"/>
      <c r="P48" s="26"/>
      <c r="R48" s="26"/>
      <c r="U48" s="26"/>
      <c r="W48" s="26"/>
      <c r="Z48" s="26"/>
      <c r="AB48" s="26"/>
      <c r="AE48" s="26"/>
      <c r="AG48" s="26"/>
      <c r="AJ48" s="26"/>
      <c r="AL48" s="26"/>
      <c r="AO48" s="26"/>
      <c r="AQ48" s="26"/>
      <c r="AT48" s="26"/>
      <c r="AV48" s="26"/>
    </row>
    <row r="49" spans="6:48">
      <c r="F49" s="26"/>
      <c r="H49" s="26"/>
      <c r="K49" s="26"/>
      <c r="M49" s="26"/>
      <c r="P49" s="26"/>
      <c r="R49" s="26"/>
      <c r="U49" s="26"/>
      <c r="W49" s="26"/>
      <c r="Z49" s="26"/>
      <c r="AB49" s="26"/>
      <c r="AE49" s="26"/>
      <c r="AG49" s="26"/>
      <c r="AJ49" s="26"/>
      <c r="AL49" s="26"/>
      <c r="AO49" s="26"/>
      <c r="AQ49" s="26"/>
      <c r="AT49" s="26"/>
      <c r="AV49" s="26"/>
    </row>
    <row r="50" spans="6:48">
      <c r="F50" s="26"/>
      <c r="H50" s="26"/>
      <c r="K50" s="26"/>
      <c r="M50" s="26"/>
      <c r="P50" s="26"/>
      <c r="R50" s="26"/>
      <c r="U50" s="26"/>
      <c r="W50" s="26"/>
      <c r="Z50" s="26"/>
      <c r="AB50" s="26"/>
      <c r="AE50" s="26"/>
      <c r="AG50" s="26"/>
      <c r="AJ50" s="26"/>
      <c r="AL50" s="26"/>
      <c r="AO50" s="26"/>
      <c r="AQ50" s="26"/>
      <c r="AT50" s="26"/>
      <c r="AV50" s="26"/>
    </row>
    <row r="51" spans="6:48">
      <c r="F51" s="26"/>
      <c r="H51" s="26"/>
      <c r="K51" s="26"/>
      <c r="M51" s="26"/>
      <c r="P51" s="26"/>
      <c r="R51" s="26"/>
      <c r="U51" s="26"/>
      <c r="W51" s="26"/>
      <c r="Z51" s="26"/>
      <c r="AB51" s="26"/>
      <c r="AE51" s="26"/>
      <c r="AG51" s="26"/>
      <c r="AJ51" s="26"/>
      <c r="AL51" s="26"/>
      <c r="AO51" s="26"/>
      <c r="AQ51" s="26"/>
      <c r="AT51" s="26"/>
      <c r="AV51" s="26"/>
    </row>
    <row r="52" spans="6:48">
      <c r="F52" s="26"/>
      <c r="H52" s="26"/>
      <c r="K52" s="26"/>
      <c r="M52" s="26"/>
      <c r="P52" s="26"/>
      <c r="R52" s="26"/>
      <c r="U52" s="26"/>
      <c r="W52" s="26"/>
      <c r="Z52" s="26"/>
      <c r="AB52" s="26"/>
      <c r="AE52" s="26"/>
      <c r="AG52" s="26"/>
      <c r="AJ52" s="26"/>
      <c r="AL52" s="26"/>
      <c r="AO52" s="26"/>
      <c r="AQ52" s="26"/>
      <c r="AT52" s="26"/>
      <c r="AV52" s="26"/>
    </row>
    <row r="53" spans="6:48">
      <c r="F53" s="26"/>
      <c r="H53" s="26"/>
      <c r="K53" s="26"/>
      <c r="M53" s="26"/>
      <c r="P53" s="26"/>
      <c r="R53" s="26"/>
      <c r="U53" s="26"/>
      <c r="W53" s="26"/>
      <c r="Z53" s="26"/>
      <c r="AB53" s="26"/>
      <c r="AE53" s="26"/>
      <c r="AG53" s="26"/>
      <c r="AJ53" s="26"/>
      <c r="AL53" s="26"/>
      <c r="AO53" s="26"/>
      <c r="AQ53" s="26"/>
      <c r="AT53" s="26"/>
      <c r="AV53" s="26"/>
    </row>
    <row r="54" spans="6:48">
      <c r="F54" s="26"/>
      <c r="H54" s="26"/>
      <c r="K54" s="26"/>
      <c r="M54" s="26"/>
      <c r="P54" s="26"/>
      <c r="R54" s="26"/>
      <c r="U54" s="26"/>
      <c r="W54" s="26"/>
      <c r="Z54" s="26"/>
      <c r="AB54" s="26"/>
      <c r="AE54" s="26"/>
      <c r="AG54" s="26"/>
      <c r="AJ54" s="26"/>
      <c r="AL54" s="26"/>
      <c r="AO54" s="26"/>
      <c r="AQ54" s="26"/>
      <c r="AT54" s="26"/>
      <c r="AV54" s="26"/>
    </row>
    <row r="55" spans="6:48">
      <c r="F55" s="26"/>
      <c r="H55" s="26"/>
      <c r="K55" s="26"/>
      <c r="M55" s="26"/>
      <c r="P55" s="26"/>
      <c r="R55" s="26"/>
      <c r="U55" s="26"/>
      <c r="W55" s="26"/>
      <c r="Z55" s="26"/>
      <c r="AB55" s="26"/>
      <c r="AE55" s="26"/>
      <c r="AG55" s="26"/>
      <c r="AJ55" s="26"/>
      <c r="AL55" s="26"/>
      <c r="AO55" s="26"/>
      <c r="AQ55" s="26"/>
      <c r="AT55" s="26"/>
      <c r="AV55" s="26"/>
    </row>
    <row r="56" spans="6:48">
      <c r="F56" s="26"/>
      <c r="H56" s="26"/>
      <c r="K56" s="26"/>
      <c r="M56" s="26"/>
      <c r="P56" s="26"/>
      <c r="R56" s="26"/>
      <c r="U56" s="26"/>
      <c r="W56" s="26"/>
      <c r="Z56" s="26"/>
      <c r="AB56" s="26"/>
      <c r="AE56" s="26"/>
      <c r="AG56" s="26"/>
      <c r="AJ56" s="26"/>
      <c r="AL56" s="26"/>
      <c r="AO56" s="26"/>
      <c r="AQ56" s="26"/>
      <c r="AT56" s="26"/>
      <c r="AV56" s="26"/>
    </row>
  </sheetData>
  <mergeCells count="9">
    <mergeCell ref="O2:R2"/>
    <mergeCell ref="E2:H2"/>
    <mergeCell ref="J2:M2"/>
    <mergeCell ref="T2:W2"/>
    <mergeCell ref="AS2:AV2"/>
    <mergeCell ref="AN2:AQ2"/>
    <mergeCell ref="AI2:AL2"/>
    <mergeCell ref="AD2:AG2"/>
    <mergeCell ref="Y2:AB2"/>
  </mergeCells>
  <phoneticPr fontId="15" type="noConversion"/>
  <pageMargins left="0.25" right="0.25" top="1" bottom="1" header="0.5" footer="0.5"/>
  <pageSetup orientation="landscape" horizontalDpi="4294967292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EL75"/>
  <sheetViews>
    <sheetView workbookViewId="0">
      <pane xSplit="1" ySplit="2" topLeftCell="BH156" activePane="bottomRight" state="frozen"/>
      <selection pane="topRight" activeCell="B1" sqref="B1"/>
      <selection pane="bottomLeft" activeCell="A3" sqref="A3"/>
      <selection pane="bottomRight" activeCell="BO157" sqref="BO157"/>
    </sheetView>
  </sheetViews>
  <sheetFormatPr defaultRowHeight="12.75"/>
  <cols>
    <col min="1" max="1" width="33" customWidth="1" collapsed="1"/>
    <col min="2" max="2" width="11.1640625" customWidth="1" collapsed="1"/>
    <col min="3" max="4" width="11.6640625" customWidth="1" collapsed="1"/>
    <col min="5" max="6" width="10.6640625" customWidth="1" collapsed="1"/>
    <col min="7" max="9" width="11.6640625" customWidth="1" collapsed="1"/>
    <col min="10" max="10" width="10.5" customWidth="1" collapsed="1"/>
    <col min="11" max="14" width="11.5" customWidth="1" collapsed="1"/>
    <col min="15" max="15" width="11" customWidth="1" collapsed="1"/>
    <col min="16" max="18" width="12" customWidth="1" collapsed="1"/>
    <col min="19" max="20" width="10.6640625" customWidth="1" collapsed="1"/>
    <col min="21" max="23" width="11.6640625" customWidth="1" collapsed="1"/>
    <col min="24" max="24" width="11" customWidth="1" collapsed="1"/>
    <col min="25" max="27" width="12" customWidth="1" collapsed="1"/>
  </cols>
  <sheetData>
    <row r="1" spans="1:142" ht="51.75" customHeight="1">
      <c r="B1" s="48" t="s">
        <v>72</v>
      </c>
      <c r="C1" s="50">
        <f>+D1-7</f>
        <v>36878</v>
      </c>
      <c r="D1" s="50">
        <f>+E1-7</f>
        <v>36885</v>
      </c>
      <c r="E1" s="76">
        <v>36892</v>
      </c>
      <c r="F1" s="76">
        <f>+E1+7</f>
        <v>36899</v>
      </c>
      <c r="G1" s="76">
        <f t="shared" ref="G1:BR1" si="0">+F1+7</f>
        <v>36906</v>
      </c>
      <c r="H1" s="76">
        <f t="shared" si="0"/>
        <v>36913</v>
      </c>
      <c r="I1" s="76">
        <f t="shared" si="0"/>
        <v>36920</v>
      </c>
      <c r="J1" s="76">
        <f t="shared" si="0"/>
        <v>36927</v>
      </c>
      <c r="K1" s="76">
        <f t="shared" si="0"/>
        <v>36934</v>
      </c>
      <c r="L1" s="76">
        <f t="shared" si="0"/>
        <v>36941</v>
      </c>
      <c r="M1" s="76">
        <f>+L1+7</f>
        <v>36948</v>
      </c>
      <c r="N1" s="76">
        <f t="shared" si="0"/>
        <v>36955</v>
      </c>
      <c r="O1" s="76">
        <f t="shared" si="0"/>
        <v>36962</v>
      </c>
      <c r="P1" s="76">
        <f t="shared" si="0"/>
        <v>36969</v>
      </c>
      <c r="Q1" s="76">
        <f t="shared" si="0"/>
        <v>36976</v>
      </c>
      <c r="R1" s="76">
        <f t="shared" si="0"/>
        <v>36983</v>
      </c>
      <c r="S1" s="76">
        <f t="shared" si="0"/>
        <v>36990</v>
      </c>
      <c r="T1" s="76">
        <f t="shared" si="0"/>
        <v>36997</v>
      </c>
      <c r="U1" s="76">
        <f t="shared" si="0"/>
        <v>37004</v>
      </c>
      <c r="V1" s="76">
        <f t="shared" si="0"/>
        <v>37011</v>
      </c>
      <c r="W1" s="76">
        <f t="shared" si="0"/>
        <v>37018</v>
      </c>
      <c r="X1" s="76">
        <f t="shared" si="0"/>
        <v>37025</v>
      </c>
      <c r="Y1" s="76">
        <f t="shared" si="0"/>
        <v>37032</v>
      </c>
      <c r="Z1" s="76">
        <f t="shared" si="0"/>
        <v>37039</v>
      </c>
      <c r="AA1" s="76">
        <f t="shared" si="0"/>
        <v>37046</v>
      </c>
      <c r="AB1" s="76">
        <f t="shared" si="0"/>
        <v>37053</v>
      </c>
      <c r="AC1" s="76">
        <f t="shared" si="0"/>
        <v>37060</v>
      </c>
      <c r="AD1" s="76">
        <f t="shared" si="0"/>
        <v>37067</v>
      </c>
      <c r="AE1" s="76">
        <f t="shared" si="0"/>
        <v>37074</v>
      </c>
      <c r="AF1" s="76">
        <f t="shared" si="0"/>
        <v>37081</v>
      </c>
      <c r="AG1" s="76">
        <f t="shared" si="0"/>
        <v>37088</v>
      </c>
      <c r="AH1" s="76">
        <f t="shared" si="0"/>
        <v>37095</v>
      </c>
      <c r="AI1" s="76">
        <f t="shared" si="0"/>
        <v>37102</v>
      </c>
      <c r="AJ1" s="76">
        <f t="shared" si="0"/>
        <v>37109</v>
      </c>
      <c r="AK1" s="76">
        <f t="shared" si="0"/>
        <v>37116</v>
      </c>
      <c r="AL1" s="76">
        <f t="shared" si="0"/>
        <v>37123</v>
      </c>
      <c r="AM1" s="76">
        <f t="shared" si="0"/>
        <v>37130</v>
      </c>
      <c r="AN1" s="76">
        <f t="shared" si="0"/>
        <v>37137</v>
      </c>
      <c r="AO1" s="76">
        <f t="shared" si="0"/>
        <v>37144</v>
      </c>
      <c r="AP1" s="76">
        <f t="shared" si="0"/>
        <v>37151</v>
      </c>
      <c r="AQ1" s="76">
        <f t="shared" si="0"/>
        <v>37158</v>
      </c>
      <c r="AR1" s="76">
        <f t="shared" si="0"/>
        <v>37165</v>
      </c>
      <c r="AS1" s="76">
        <f t="shared" si="0"/>
        <v>37172</v>
      </c>
      <c r="AT1" s="76">
        <f t="shared" si="0"/>
        <v>37179</v>
      </c>
      <c r="AU1" s="76">
        <f t="shared" si="0"/>
        <v>37186</v>
      </c>
      <c r="AV1" s="76">
        <f t="shared" si="0"/>
        <v>37193</v>
      </c>
      <c r="AW1" s="76">
        <f t="shared" si="0"/>
        <v>37200</v>
      </c>
      <c r="AX1" s="76">
        <f t="shared" si="0"/>
        <v>37207</v>
      </c>
      <c r="AY1" s="76">
        <f t="shared" si="0"/>
        <v>37214</v>
      </c>
      <c r="AZ1" s="76">
        <f t="shared" si="0"/>
        <v>37221</v>
      </c>
      <c r="BA1" s="76">
        <f t="shared" si="0"/>
        <v>37228</v>
      </c>
      <c r="BB1" s="76">
        <f t="shared" si="0"/>
        <v>37235</v>
      </c>
      <c r="BC1" s="76">
        <f t="shared" si="0"/>
        <v>37242</v>
      </c>
      <c r="BD1" s="76">
        <f t="shared" si="0"/>
        <v>37249</v>
      </c>
      <c r="BE1" s="76">
        <f t="shared" si="0"/>
        <v>37256</v>
      </c>
      <c r="BF1" s="76">
        <f t="shared" si="0"/>
        <v>37263</v>
      </c>
      <c r="BG1" s="76">
        <f t="shared" si="0"/>
        <v>37270</v>
      </c>
      <c r="BH1" s="76">
        <f t="shared" si="0"/>
        <v>37277</v>
      </c>
      <c r="BI1" s="76">
        <f t="shared" si="0"/>
        <v>37284</v>
      </c>
      <c r="BJ1" s="76">
        <f t="shared" si="0"/>
        <v>37291</v>
      </c>
      <c r="BK1" s="76">
        <f t="shared" si="0"/>
        <v>37298</v>
      </c>
      <c r="BL1" s="76">
        <f t="shared" si="0"/>
        <v>37305</v>
      </c>
      <c r="BM1" s="76">
        <f t="shared" si="0"/>
        <v>37312</v>
      </c>
      <c r="BN1" s="76">
        <f t="shared" si="0"/>
        <v>37319</v>
      </c>
      <c r="BO1" s="76">
        <f t="shared" si="0"/>
        <v>37326</v>
      </c>
      <c r="BP1" s="76">
        <f t="shared" si="0"/>
        <v>37333</v>
      </c>
      <c r="BQ1" s="76">
        <f t="shared" si="0"/>
        <v>37340</v>
      </c>
      <c r="BR1" s="76">
        <f t="shared" si="0"/>
        <v>37347</v>
      </c>
      <c r="BS1" s="76">
        <f t="shared" ref="BS1:CU1" si="1">+BR1+7</f>
        <v>37354</v>
      </c>
      <c r="BT1" s="76">
        <f t="shared" si="1"/>
        <v>37361</v>
      </c>
      <c r="BU1" s="76">
        <f t="shared" si="1"/>
        <v>37368</v>
      </c>
      <c r="BV1" s="76">
        <f t="shared" si="1"/>
        <v>37375</v>
      </c>
      <c r="BW1" s="76">
        <f t="shared" si="1"/>
        <v>37382</v>
      </c>
      <c r="BX1" s="76">
        <f t="shared" si="1"/>
        <v>37389</v>
      </c>
      <c r="BY1" s="76">
        <f t="shared" si="1"/>
        <v>37396</v>
      </c>
      <c r="BZ1" s="76">
        <f t="shared" si="1"/>
        <v>37403</v>
      </c>
      <c r="CA1" s="76">
        <f t="shared" si="1"/>
        <v>37410</v>
      </c>
      <c r="CB1" s="76">
        <f t="shared" si="1"/>
        <v>37417</v>
      </c>
      <c r="CC1" s="76">
        <f t="shared" si="1"/>
        <v>37424</v>
      </c>
      <c r="CD1" s="76">
        <f t="shared" si="1"/>
        <v>37431</v>
      </c>
      <c r="CE1" s="76">
        <f t="shared" si="1"/>
        <v>37438</v>
      </c>
      <c r="CF1" s="76">
        <f t="shared" si="1"/>
        <v>37445</v>
      </c>
      <c r="CG1" s="76">
        <f t="shared" si="1"/>
        <v>37452</v>
      </c>
      <c r="CH1" s="76">
        <f t="shared" si="1"/>
        <v>37459</v>
      </c>
      <c r="CI1" s="76">
        <f t="shared" si="1"/>
        <v>37466</v>
      </c>
      <c r="CJ1" s="76">
        <f t="shared" si="1"/>
        <v>37473</v>
      </c>
      <c r="CK1" s="76">
        <f t="shared" si="1"/>
        <v>37480</v>
      </c>
      <c r="CL1" s="76">
        <f t="shared" si="1"/>
        <v>37487</v>
      </c>
      <c r="CM1" s="76">
        <f t="shared" si="1"/>
        <v>37494</v>
      </c>
      <c r="CN1" s="76">
        <f t="shared" si="1"/>
        <v>37501</v>
      </c>
      <c r="CO1" s="76">
        <f t="shared" si="1"/>
        <v>37508</v>
      </c>
      <c r="CP1" s="76">
        <f t="shared" si="1"/>
        <v>37515</v>
      </c>
      <c r="CQ1" s="76">
        <f t="shared" si="1"/>
        <v>37522</v>
      </c>
      <c r="CR1" s="76">
        <f t="shared" si="1"/>
        <v>37529</v>
      </c>
      <c r="CS1" s="76">
        <f t="shared" si="1"/>
        <v>37536</v>
      </c>
      <c r="CT1" s="76">
        <f t="shared" si="1"/>
        <v>37543</v>
      </c>
      <c r="CU1" s="76">
        <f t="shared" si="1"/>
        <v>37550</v>
      </c>
    </row>
    <row r="2" spans="1:142">
      <c r="A2" t="s">
        <v>73</v>
      </c>
      <c r="G2">
        <v>0</v>
      </c>
      <c r="H2" s="77">
        <f>+G2+0.25</f>
        <v>0.25</v>
      </c>
      <c r="I2" s="77">
        <f>+H2+0.25</f>
        <v>0.5</v>
      </c>
      <c r="J2" s="77">
        <f t="shared" ref="J2:BW2" si="2">+I2+0.25</f>
        <v>0.75</v>
      </c>
      <c r="K2" s="77">
        <f t="shared" si="2"/>
        <v>1</v>
      </c>
      <c r="L2" s="77">
        <f t="shared" si="2"/>
        <v>1.25</v>
      </c>
      <c r="M2" s="77">
        <f>+L2+0.25</f>
        <v>1.5</v>
      </c>
      <c r="N2" s="77">
        <f t="shared" si="2"/>
        <v>1.75</v>
      </c>
      <c r="O2" s="77">
        <f t="shared" si="2"/>
        <v>2</v>
      </c>
      <c r="P2" s="77">
        <f t="shared" si="2"/>
        <v>2.25</v>
      </c>
      <c r="Q2" s="77">
        <f t="shared" si="2"/>
        <v>2.5</v>
      </c>
      <c r="R2" s="77">
        <f t="shared" si="2"/>
        <v>2.75</v>
      </c>
      <c r="S2" s="77">
        <f t="shared" si="2"/>
        <v>3</v>
      </c>
      <c r="T2" s="77">
        <f t="shared" si="2"/>
        <v>3.25</v>
      </c>
      <c r="U2" s="77">
        <f t="shared" si="2"/>
        <v>3.5</v>
      </c>
      <c r="V2" s="77">
        <f t="shared" si="2"/>
        <v>3.75</v>
      </c>
      <c r="W2" s="77">
        <f t="shared" si="2"/>
        <v>4</v>
      </c>
      <c r="X2" s="77">
        <f t="shared" si="2"/>
        <v>4.25</v>
      </c>
      <c r="Y2" s="77">
        <f t="shared" si="2"/>
        <v>4.5</v>
      </c>
      <c r="Z2" s="77">
        <f t="shared" si="2"/>
        <v>4.75</v>
      </c>
      <c r="AA2" s="77">
        <f t="shared" si="2"/>
        <v>5</v>
      </c>
      <c r="AB2" s="77">
        <f t="shared" si="2"/>
        <v>5.25</v>
      </c>
      <c r="AC2" s="77">
        <f t="shared" si="2"/>
        <v>5.5</v>
      </c>
      <c r="AD2" s="77">
        <f t="shared" si="2"/>
        <v>5.75</v>
      </c>
      <c r="AE2" s="77">
        <f t="shared" si="2"/>
        <v>6</v>
      </c>
      <c r="AF2" s="77">
        <f t="shared" si="2"/>
        <v>6.25</v>
      </c>
      <c r="AG2" s="77">
        <f t="shared" si="2"/>
        <v>6.5</v>
      </c>
      <c r="AH2" s="77">
        <f t="shared" si="2"/>
        <v>6.75</v>
      </c>
      <c r="AI2" s="77">
        <f t="shared" si="2"/>
        <v>7</v>
      </c>
      <c r="AJ2" s="77">
        <f t="shared" si="2"/>
        <v>7.25</v>
      </c>
      <c r="AK2" s="77">
        <f t="shared" si="2"/>
        <v>7.5</v>
      </c>
      <c r="AL2" s="77">
        <f t="shared" si="2"/>
        <v>7.75</v>
      </c>
      <c r="AM2" s="77">
        <f t="shared" si="2"/>
        <v>8</v>
      </c>
      <c r="AN2" s="77">
        <f t="shared" si="2"/>
        <v>8.25</v>
      </c>
      <c r="AO2" s="77">
        <f t="shared" si="2"/>
        <v>8.5</v>
      </c>
      <c r="AP2" s="77">
        <f t="shared" si="2"/>
        <v>8.75</v>
      </c>
      <c r="AQ2" s="77">
        <f t="shared" si="2"/>
        <v>9</v>
      </c>
      <c r="AR2" s="77">
        <f t="shared" si="2"/>
        <v>9.25</v>
      </c>
      <c r="AS2" s="77">
        <f t="shared" si="2"/>
        <v>9.5</v>
      </c>
      <c r="AT2" s="77">
        <f t="shared" si="2"/>
        <v>9.75</v>
      </c>
      <c r="AU2" s="77">
        <f t="shared" si="2"/>
        <v>10</v>
      </c>
      <c r="AV2" s="77">
        <f t="shared" si="2"/>
        <v>10.25</v>
      </c>
      <c r="AW2" s="77">
        <f t="shared" si="2"/>
        <v>10.5</v>
      </c>
      <c r="AX2" s="77">
        <f t="shared" si="2"/>
        <v>10.75</v>
      </c>
      <c r="AY2" s="77">
        <f t="shared" si="2"/>
        <v>11</v>
      </c>
      <c r="AZ2" s="77">
        <f t="shared" si="2"/>
        <v>11.25</v>
      </c>
      <c r="BA2" s="77">
        <f t="shared" si="2"/>
        <v>11.5</v>
      </c>
      <c r="BB2" s="77">
        <f t="shared" si="2"/>
        <v>11.75</v>
      </c>
      <c r="BC2" s="77">
        <f t="shared" si="2"/>
        <v>12</v>
      </c>
      <c r="BD2" s="77">
        <f t="shared" si="2"/>
        <v>12.25</v>
      </c>
      <c r="BE2" s="77">
        <f t="shared" si="2"/>
        <v>12.5</v>
      </c>
      <c r="BF2" s="77">
        <f t="shared" si="2"/>
        <v>12.75</v>
      </c>
      <c r="BG2" s="77">
        <f t="shared" si="2"/>
        <v>13</v>
      </c>
      <c r="BH2" s="77">
        <f t="shared" si="2"/>
        <v>13.25</v>
      </c>
      <c r="BI2" s="77">
        <f t="shared" si="2"/>
        <v>13.5</v>
      </c>
      <c r="BJ2" s="77">
        <f t="shared" si="2"/>
        <v>13.75</v>
      </c>
      <c r="BK2" s="77">
        <f t="shared" si="2"/>
        <v>14</v>
      </c>
      <c r="BL2" s="77">
        <f t="shared" si="2"/>
        <v>14.25</v>
      </c>
      <c r="BM2" s="77">
        <f t="shared" si="2"/>
        <v>14.5</v>
      </c>
      <c r="BN2" s="77">
        <f t="shared" si="2"/>
        <v>14.75</v>
      </c>
      <c r="BO2" s="77">
        <f t="shared" si="2"/>
        <v>15</v>
      </c>
      <c r="BP2" s="77">
        <f t="shared" si="2"/>
        <v>15.25</v>
      </c>
      <c r="BQ2" s="77">
        <f t="shared" si="2"/>
        <v>15.5</v>
      </c>
      <c r="BR2" s="77">
        <f t="shared" si="2"/>
        <v>15.75</v>
      </c>
      <c r="BS2" s="77">
        <f t="shared" si="2"/>
        <v>16</v>
      </c>
      <c r="BT2" s="77">
        <f t="shared" si="2"/>
        <v>16.25</v>
      </c>
      <c r="BU2" s="77">
        <f t="shared" si="2"/>
        <v>16.5</v>
      </c>
      <c r="BV2" s="77">
        <f>+BU2+0.25</f>
        <v>16.75</v>
      </c>
      <c r="BW2" s="77">
        <f t="shared" si="2"/>
        <v>17</v>
      </c>
      <c r="BX2" s="77">
        <f t="shared" ref="BX2:CM2" si="3">+BW2+0.25</f>
        <v>17.25</v>
      </c>
      <c r="BY2" s="77">
        <f t="shared" si="3"/>
        <v>17.5</v>
      </c>
      <c r="BZ2" s="77">
        <f t="shared" si="3"/>
        <v>17.75</v>
      </c>
      <c r="CA2" s="77">
        <f t="shared" si="3"/>
        <v>18</v>
      </c>
      <c r="CB2" s="77">
        <f t="shared" si="3"/>
        <v>18.25</v>
      </c>
      <c r="CC2" s="77">
        <f t="shared" si="3"/>
        <v>18.5</v>
      </c>
      <c r="CD2" s="77">
        <f t="shared" si="3"/>
        <v>18.75</v>
      </c>
      <c r="CE2" s="77">
        <f t="shared" si="3"/>
        <v>19</v>
      </c>
      <c r="CF2" s="77">
        <f t="shared" si="3"/>
        <v>19.25</v>
      </c>
      <c r="CG2" s="77">
        <f t="shared" si="3"/>
        <v>19.5</v>
      </c>
      <c r="CH2" s="77">
        <f t="shared" si="3"/>
        <v>19.75</v>
      </c>
      <c r="CI2" s="77">
        <f t="shared" si="3"/>
        <v>20</v>
      </c>
      <c r="CJ2" s="77">
        <f t="shared" si="3"/>
        <v>20.25</v>
      </c>
      <c r="CK2" s="77">
        <f t="shared" si="3"/>
        <v>20.5</v>
      </c>
      <c r="CL2" s="77">
        <f t="shared" si="3"/>
        <v>20.75</v>
      </c>
      <c r="CM2" s="77">
        <f t="shared" si="3"/>
        <v>21</v>
      </c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</row>
    <row r="3" spans="1:142">
      <c r="BG3" s="68" t="s">
        <v>91</v>
      </c>
    </row>
    <row r="4" spans="1:142">
      <c r="A4" t="s">
        <v>75</v>
      </c>
      <c r="C4" t="s">
        <v>0</v>
      </c>
    </row>
    <row r="5" spans="1:142">
      <c r="A5" t="s">
        <v>76</v>
      </c>
      <c r="C5" t="s">
        <v>0</v>
      </c>
    </row>
    <row r="6" spans="1:142">
      <c r="A6" t="s">
        <v>77</v>
      </c>
      <c r="C6" t="s">
        <v>0</v>
      </c>
    </row>
    <row r="7" spans="1:142">
      <c r="A7" t="s">
        <v>46</v>
      </c>
      <c r="F7" t="s">
        <v>0</v>
      </c>
    </row>
    <row r="8" spans="1:142">
      <c r="A8" t="s">
        <v>80</v>
      </c>
      <c r="B8">
        <v>10</v>
      </c>
      <c r="D8" t="s">
        <v>0</v>
      </c>
      <c r="E8" t="s">
        <v>0</v>
      </c>
      <c r="F8" t="s">
        <v>0</v>
      </c>
      <c r="H8" t="s">
        <v>0</v>
      </c>
      <c r="I8" t="s">
        <v>0</v>
      </c>
      <c r="J8" t="s">
        <v>0</v>
      </c>
    </row>
    <row r="9" spans="1:142">
      <c r="A9" t="s">
        <v>82</v>
      </c>
      <c r="F9" s="58"/>
      <c r="G9" s="58"/>
    </row>
    <row r="10" spans="1:142">
      <c r="A10" t="s">
        <v>78</v>
      </c>
      <c r="B10">
        <v>2</v>
      </c>
      <c r="F10" t="s">
        <v>0</v>
      </c>
      <c r="H10" s="52" t="s">
        <v>0</v>
      </c>
    </row>
    <row r="11" spans="1:142">
      <c r="A11" t="s">
        <v>79</v>
      </c>
      <c r="B11">
        <v>22</v>
      </c>
      <c r="I11" s="52" t="s">
        <v>0</v>
      </c>
      <c r="J11" s="52" t="s">
        <v>0</v>
      </c>
      <c r="K11" s="52" t="s">
        <v>0</v>
      </c>
      <c r="L11" s="52" t="s">
        <v>0</v>
      </c>
      <c r="M11" s="52"/>
    </row>
    <row r="12" spans="1:142">
      <c r="A12" t="s">
        <v>47</v>
      </c>
      <c r="K12" s="56" t="s">
        <v>0</v>
      </c>
      <c r="L12" s="56" t="s">
        <v>0</v>
      </c>
      <c r="M12" s="56"/>
      <c r="N12" s="56" t="s">
        <v>0</v>
      </c>
      <c r="O12" s="56" t="s">
        <v>0</v>
      </c>
    </row>
    <row r="13" spans="1:142">
      <c r="A13" t="s">
        <v>81</v>
      </c>
      <c r="I13" s="57"/>
      <c r="J13" s="57"/>
      <c r="K13" s="59"/>
      <c r="L13" s="57"/>
      <c r="M13" s="57"/>
      <c r="N13" s="59"/>
    </row>
    <row r="14" spans="1:142">
      <c r="A14" t="s">
        <v>83</v>
      </c>
      <c r="K14" s="59"/>
      <c r="N14" s="59"/>
    </row>
    <row r="15" spans="1:142">
      <c r="A15" t="s">
        <v>84</v>
      </c>
      <c r="K15" s="59"/>
      <c r="N15" s="59"/>
    </row>
    <row r="16" spans="1:142">
      <c r="A16" t="s">
        <v>48</v>
      </c>
      <c r="O16" s="53" t="s">
        <v>0</v>
      </c>
      <c r="P16" s="52" t="s">
        <v>0</v>
      </c>
      <c r="Q16" s="52" t="s">
        <v>0</v>
      </c>
      <c r="R16" s="52" t="s">
        <v>0</v>
      </c>
      <c r="S16" s="53" t="s">
        <v>0</v>
      </c>
    </row>
    <row r="17" spans="1:31">
      <c r="A17" t="s">
        <v>49</v>
      </c>
      <c r="R17" s="60"/>
      <c r="S17" s="60"/>
    </row>
    <row r="19" spans="1:31">
      <c r="A19" t="s">
        <v>85</v>
      </c>
      <c r="N19" s="61"/>
    </row>
    <row r="20" spans="1:31">
      <c r="A20" t="s">
        <v>86</v>
      </c>
      <c r="O20" s="46"/>
      <c r="P20" s="46"/>
      <c r="Q20" s="46"/>
      <c r="R20" s="62"/>
      <c r="S20" s="46"/>
      <c r="T20" s="46"/>
      <c r="U20" s="46"/>
    </row>
    <row r="21" spans="1:31">
      <c r="A21" t="s">
        <v>88</v>
      </c>
      <c r="R21" s="62"/>
    </row>
    <row r="22" spans="1:31">
      <c r="A22" t="s">
        <v>87</v>
      </c>
      <c r="Q22" s="63"/>
      <c r="R22" s="63"/>
      <c r="S22" s="63"/>
      <c r="T22" s="63"/>
      <c r="U22" s="63"/>
      <c r="V22" s="63"/>
      <c r="W22" s="63"/>
      <c r="X22" s="63"/>
    </row>
    <row r="23" spans="1:31">
      <c r="A23" t="s">
        <v>88</v>
      </c>
      <c r="T23" s="64"/>
      <c r="X23" s="64"/>
    </row>
    <row r="24" spans="1:31">
      <c r="T24" s="64"/>
      <c r="X24" s="64"/>
    </row>
    <row r="25" spans="1:31">
      <c r="A25" s="2" t="s">
        <v>3</v>
      </c>
    </row>
    <row r="26" spans="1:31">
      <c r="A26" s="1" t="s">
        <v>32</v>
      </c>
      <c r="B26" s="1"/>
      <c r="C26" s="1"/>
      <c r="S26" s="54" t="s">
        <v>0</v>
      </c>
      <c r="T26" s="55"/>
      <c r="U26" s="55"/>
      <c r="V26" s="55"/>
    </row>
    <row r="27" spans="1:31">
      <c r="A27" s="1" t="s">
        <v>30</v>
      </c>
      <c r="B27" s="1"/>
      <c r="C27" s="1"/>
      <c r="V27" s="55"/>
    </row>
    <row r="28" spans="1:31">
      <c r="A28" s="1" t="s">
        <v>34</v>
      </c>
      <c r="B28" s="1"/>
      <c r="C28" s="1"/>
      <c r="W28" s="65"/>
      <c r="X28" s="47"/>
      <c r="Y28" s="47"/>
      <c r="Z28" s="47"/>
      <c r="AA28" s="47"/>
      <c r="AB28" s="47"/>
      <c r="AC28" s="47"/>
      <c r="AD28" s="47"/>
      <c r="AE28" s="47"/>
    </row>
    <row r="29" spans="1:31">
      <c r="A29" s="1" t="s">
        <v>42</v>
      </c>
      <c r="B29" s="1"/>
      <c r="C29" s="1"/>
      <c r="W29" s="65"/>
      <c r="X29" s="47"/>
      <c r="Y29" s="47"/>
      <c r="Z29" s="47"/>
      <c r="AA29" s="47"/>
      <c r="AB29" s="47"/>
      <c r="AC29" s="47"/>
      <c r="AD29" s="47"/>
      <c r="AE29" s="47"/>
    </row>
    <row r="30" spans="1:31">
      <c r="A30" s="1" t="s">
        <v>40</v>
      </c>
      <c r="B30" s="1"/>
      <c r="C30" s="1"/>
      <c r="W30" s="65"/>
      <c r="X30" s="47"/>
      <c r="Y30" s="47"/>
      <c r="Z30" s="47"/>
      <c r="AA30" s="47"/>
      <c r="AB30" s="47"/>
      <c r="AC30" s="47"/>
      <c r="AD30" s="47"/>
      <c r="AE30" s="47"/>
    </row>
    <row r="31" spans="1:31">
      <c r="A31" s="1" t="s">
        <v>41</v>
      </c>
      <c r="B31" s="1"/>
      <c r="C31" s="1"/>
      <c r="W31" s="65"/>
      <c r="X31" s="47"/>
      <c r="Y31" s="47"/>
      <c r="Z31" s="47"/>
      <c r="AA31" s="47"/>
      <c r="AB31" s="47"/>
      <c r="AC31" s="47"/>
      <c r="AD31" s="47"/>
      <c r="AE31" s="47"/>
    </row>
    <row r="32" spans="1:31">
      <c r="A32" s="1" t="s">
        <v>35</v>
      </c>
      <c r="B32" s="1"/>
      <c r="C32" s="1"/>
      <c r="W32" s="65"/>
      <c r="X32" s="47"/>
      <c r="Y32" s="47"/>
      <c r="Z32" s="47"/>
      <c r="AA32" s="47"/>
      <c r="AB32" s="47"/>
      <c r="AC32" s="47"/>
      <c r="AD32" s="47"/>
      <c r="AE32" s="47"/>
    </row>
    <row r="33" spans="1:32">
      <c r="A33" s="1" t="s">
        <v>36</v>
      </c>
      <c r="B33" s="1"/>
      <c r="C33" s="1"/>
      <c r="W33" s="65"/>
      <c r="X33" s="47"/>
      <c r="Y33" s="47"/>
      <c r="Z33" s="47"/>
      <c r="AA33" s="47"/>
      <c r="AB33" s="47"/>
      <c r="AC33" s="47"/>
      <c r="AD33" s="47"/>
      <c r="AE33" s="47"/>
    </row>
    <row r="34" spans="1:32">
      <c r="A34" s="1" t="s">
        <v>37</v>
      </c>
      <c r="B34" s="1"/>
      <c r="C34" s="1"/>
      <c r="W34" s="65"/>
      <c r="X34" s="47"/>
      <c r="Y34" s="47"/>
      <c r="Z34" s="47"/>
      <c r="AA34" s="47"/>
      <c r="AB34" s="47"/>
      <c r="AC34" s="47"/>
      <c r="AD34" s="47"/>
      <c r="AE34" s="47"/>
    </row>
    <row r="35" spans="1:32">
      <c r="A35" s="1" t="s">
        <v>39</v>
      </c>
      <c r="B35" s="1"/>
      <c r="C35" s="1"/>
      <c r="W35" s="65"/>
      <c r="X35" s="47"/>
      <c r="Y35" s="47"/>
      <c r="Z35" s="47"/>
      <c r="AA35" s="47"/>
      <c r="AB35" s="47"/>
      <c r="AC35" s="47"/>
      <c r="AD35" s="47"/>
      <c r="AE35" s="47"/>
    </row>
    <row r="36" spans="1:32">
      <c r="A36" s="1" t="s">
        <v>38</v>
      </c>
      <c r="B36" s="1"/>
      <c r="C36" s="1"/>
      <c r="Y36" s="42"/>
      <c r="Z36" s="42"/>
      <c r="AA36" s="42"/>
      <c r="AB36" s="42"/>
      <c r="AC36" s="42"/>
      <c r="AD36" s="42"/>
      <c r="AE36" s="42"/>
    </row>
    <row r="37" spans="1:32">
      <c r="A37" s="1" t="s">
        <v>44</v>
      </c>
      <c r="B37" s="1"/>
      <c r="C37" s="1"/>
      <c r="AD37" s="42"/>
      <c r="AE37" s="42"/>
      <c r="AF37" s="42"/>
    </row>
    <row r="38" spans="1:32">
      <c r="A38" s="1" t="s">
        <v>31</v>
      </c>
      <c r="B38" s="1"/>
      <c r="C38" s="1"/>
    </row>
    <row r="39" spans="1:32">
      <c r="A39" s="1" t="s">
        <v>33</v>
      </c>
      <c r="B39" s="1"/>
      <c r="C39" s="1"/>
    </row>
    <row r="40" spans="1:32">
      <c r="A40" s="1" t="s">
        <v>6</v>
      </c>
      <c r="B40" s="1"/>
      <c r="C40" s="1"/>
    </row>
    <row r="41" spans="1:32">
      <c r="A41" s="1"/>
      <c r="B41" s="1"/>
      <c r="C41" s="1"/>
    </row>
    <row r="42" spans="1:32">
      <c r="A42" s="2" t="s">
        <v>43</v>
      </c>
      <c r="B42" s="1"/>
      <c r="C42" s="1"/>
    </row>
    <row r="43" spans="1:32">
      <c r="A43" s="1" t="s">
        <v>74</v>
      </c>
    </row>
    <row r="44" spans="1:32">
      <c r="A44" s="1" t="s">
        <v>5</v>
      </c>
    </row>
    <row r="45" spans="1:32">
      <c r="A45" s="1" t="s">
        <v>29</v>
      </c>
    </row>
    <row r="46" spans="1:32">
      <c r="A46" s="1" t="s">
        <v>1</v>
      </c>
    </row>
    <row r="47" spans="1:32">
      <c r="A47" s="39" t="s">
        <v>89</v>
      </c>
    </row>
    <row r="48" spans="1:32">
      <c r="A48" s="1" t="s">
        <v>45</v>
      </c>
    </row>
    <row r="49" spans="1:65">
      <c r="A49" s="1" t="s">
        <v>90</v>
      </c>
    </row>
    <row r="50" spans="1:65">
      <c r="A50" s="1" t="s">
        <v>28</v>
      </c>
    </row>
    <row r="51" spans="1:65">
      <c r="A51" s="1" t="s">
        <v>4</v>
      </c>
    </row>
    <row r="53" spans="1:65">
      <c r="A53" s="49" t="s">
        <v>55</v>
      </c>
    </row>
    <row r="54" spans="1:65">
      <c r="A54" t="s">
        <v>59</v>
      </c>
      <c r="B54">
        <f>6*22</f>
        <v>132</v>
      </c>
      <c r="C54" t="s">
        <v>72</v>
      </c>
      <c r="V54" s="41">
        <v>3</v>
      </c>
      <c r="W54" s="41">
        <v>5</v>
      </c>
      <c r="X54" s="41">
        <v>5</v>
      </c>
      <c r="Y54" s="41">
        <v>5</v>
      </c>
      <c r="Z54" s="41">
        <v>5</v>
      </c>
      <c r="AA54" s="41">
        <v>5</v>
      </c>
      <c r="AB54" s="41">
        <v>5</v>
      </c>
      <c r="AC54" s="41">
        <v>5</v>
      </c>
      <c r="AD54" s="41">
        <v>5</v>
      </c>
      <c r="AE54" s="41">
        <v>5</v>
      </c>
      <c r="AF54" s="41">
        <v>5</v>
      </c>
      <c r="AG54" s="41">
        <v>5</v>
      </c>
      <c r="AH54" s="41">
        <v>5</v>
      </c>
      <c r="AI54" s="41">
        <v>5</v>
      </c>
      <c r="AJ54" s="41">
        <v>5</v>
      </c>
      <c r="AK54" s="41">
        <v>5</v>
      </c>
      <c r="AL54" s="41">
        <v>5</v>
      </c>
      <c r="AM54" s="41">
        <v>5</v>
      </c>
      <c r="AN54" s="41">
        <v>5</v>
      </c>
      <c r="AO54" s="41">
        <v>5</v>
      </c>
      <c r="AP54" s="41">
        <v>5</v>
      </c>
      <c r="AQ54" s="41">
        <v>5</v>
      </c>
      <c r="AR54" s="41">
        <v>5</v>
      </c>
      <c r="AS54" s="41">
        <v>5</v>
      </c>
      <c r="AT54" s="41">
        <v>5</v>
      </c>
      <c r="AU54" s="41">
        <v>5</v>
      </c>
      <c r="AV54" s="41">
        <v>4</v>
      </c>
      <c r="AW54" s="41"/>
      <c r="AX54" s="41"/>
    </row>
    <row r="55" spans="1:65">
      <c r="A55" t="s">
        <v>60</v>
      </c>
      <c r="B55">
        <f>5*22</f>
        <v>110</v>
      </c>
      <c r="C55" t="s">
        <v>72</v>
      </c>
      <c r="Z55" s="41">
        <v>5</v>
      </c>
      <c r="AA55" s="41">
        <v>5</v>
      </c>
      <c r="AB55" s="41">
        <v>5</v>
      </c>
      <c r="AC55" s="41">
        <v>5</v>
      </c>
      <c r="AD55" s="41">
        <v>5</v>
      </c>
      <c r="AE55" s="41">
        <v>5</v>
      </c>
      <c r="AF55" s="41">
        <v>5</v>
      </c>
      <c r="AG55" s="41">
        <v>5</v>
      </c>
      <c r="AH55" s="41">
        <v>5</v>
      </c>
      <c r="AI55" s="41">
        <v>5</v>
      </c>
      <c r="AJ55" s="41">
        <v>5</v>
      </c>
      <c r="AK55" s="41">
        <v>5</v>
      </c>
      <c r="AL55" s="41">
        <v>5</v>
      </c>
      <c r="AM55" s="41">
        <v>5</v>
      </c>
      <c r="AN55" s="41">
        <v>5</v>
      </c>
      <c r="AO55" s="41">
        <v>5</v>
      </c>
      <c r="AP55" s="41">
        <v>5</v>
      </c>
      <c r="AQ55" s="41">
        <v>5</v>
      </c>
      <c r="AR55" s="41">
        <v>5</v>
      </c>
      <c r="AS55" s="41">
        <v>5</v>
      </c>
      <c r="AT55" s="41">
        <v>5</v>
      </c>
      <c r="AU55" s="41">
        <v>5</v>
      </c>
      <c r="AV55" s="41"/>
      <c r="AW55" s="41"/>
      <c r="AX55" s="41"/>
      <c r="AY55" s="41"/>
    </row>
    <row r="56" spans="1:65">
      <c r="A56" t="s">
        <v>61</v>
      </c>
      <c r="B56">
        <f t="shared" ref="B56:B61" si="4">5*22</f>
        <v>110</v>
      </c>
      <c r="C56" t="s">
        <v>72</v>
      </c>
      <c r="AB56" s="41"/>
      <c r="AC56" s="41">
        <v>5</v>
      </c>
      <c r="AD56" s="41">
        <v>5</v>
      </c>
      <c r="AE56" s="41">
        <v>5</v>
      </c>
      <c r="AF56" s="41">
        <v>5</v>
      </c>
      <c r="AG56" s="41">
        <v>5</v>
      </c>
      <c r="AH56" s="41">
        <v>5</v>
      </c>
      <c r="AI56" s="41">
        <v>5</v>
      </c>
      <c r="AJ56" s="41">
        <v>5</v>
      </c>
      <c r="AK56" s="41">
        <v>5</v>
      </c>
      <c r="AL56" s="41">
        <v>5</v>
      </c>
      <c r="AM56" s="41">
        <v>5</v>
      </c>
      <c r="AN56" s="41">
        <v>5</v>
      </c>
      <c r="AO56" s="41">
        <v>5</v>
      </c>
      <c r="AP56" s="41">
        <v>5</v>
      </c>
      <c r="AQ56" s="41">
        <v>5</v>
      </c>
      <c r="AR56" s="41">
        <v>5</v>
      </c>
      <c r="AS56" s="41">
        <v>5</v>
      </c>
      <c r="AT56" s="41">
        <v>5</v>
      </c>
      <c r="AU56" s="41">
        <v>5</v>
      </c>
      <c r="AV56" s="41">
        <v>5</v>
      </c>
      <c r="AW56" s="41">
        <v>5</v>
      </c>
      <c r="AX56" s="41">
        <v>5</v>
      </c>
    </row>
    <row r="57" spans="1:65">
      <c r="A57" t="s">
        <v>62</v>
      </c>
      <c r="B57">
        <f t="shared" si="4"/>
        <v>110</v>
      </c>
      <c r="C57" t="s">
        <v>72</v>
      </c>
      <c r="AF57" s="41">
        <v>5</v>
      </c>
      <c r="AG57" s="41">
        <v>5</v>
      </c>
      <c r="AH57" s="41">
        <v>5</v>
      </c>
      <c r="AI57" s="41">
        <v>5</v>
      </c>
      <c r="AJ57" s="41">
        <v>5</v>
      </c>
      <c r="AK57" s="41">
        <v>5</v>
      </c>
      <c r="AL57" s="41">
        <v>5</v>
      </c>
      <c r="AM57" s="41">
        <v>5</v>
      </c>
      <c r="AN57" s="41">
        <v>5</v>
      </c>
      <c r="AO57" s="41">
        <v>5</v>
      </c>
      <c r="AP57" s="41">
        <v>5</v>
      </c>
      <c r="AQ57" s="41">
        <v>5</v>
      </c>
      <c r="AR57" s="41">
        <v>5</v>
      </c>
      <c r="AS57" s="41">
        <v>5</v>
      </c>
      <c r="AT57" s="41">
        <v>5</v>
      </c>
      <c r="AU57" s="41">
        <v>5</v>
      </c>
      <c r="AV57" s="41">
        <v>5</v>
      </c>
      <c r="AW57" s="41">
        <v>5</v>
      </c>
      <c r="AX57" s="41">
        <v>5</v>
      </c>
      <c r="AY57" s="41">
        <v>5</v>
      </c>
      <c r="AZ57" s="41">
        <v>5</v>
      </c>
      <c r="BA57" s="41">
        <v>5</v>
      </c>
    </row>
    <row r="58" spans="1:65">
      <c r="A58" t="s">
        <v>63</v>
      </c>
      <c r="B58">
        <f t="shared" si="4"/>
        <v>110</v>
      </c>
      <c r="C58" t="s">
        <v>72</v>
      </c>
      <c r="AH58" s="41"/>
      <c r="AI58" s="41">
        <v>5</v>
      </c>
      <c r="AJ58" s="41">
        <v>5</v>
      </c>
      <c r="AK58" s="41">
        <v>5</v>
      </c>
      <c r="AL58" s="41">
        <v>5</v>
      </c>
      <c r="AM58" s="41">
        <v>5</v>
      </c>
      <c r="AN58" s="41">
        <v>5</v>
      </c>
      <c r="AO58" s="41">
        <v>5</v>
      </c>
      <c r="AP58" s="41">
        <v>5</v>
      </c>
      <c r="AQ58" s="41">
        <v>5</v>
      </c>
      <c r="AR58" s="41">
        <v>5</v>
      </c>
      <c r="AS58" s="41">
        <v>5</v>
      </c>
      <c r="AT58" s="41">
        <v>5</v>
      </c>
      <c r="AU58" s="41">
        <v>5</v>
      </c>
      <c r="AV58" s="41">
        <v>5</v>
      </c>
      <c r="AW58" s="41">
        <v>5</v>
      </c>
      <c r="AX58" s="41">
        <v>5</v>
      </c>
      <c r="AY58" s="41">
        <v>5</v>
      </c>
      <c r="AZ58" s="41">
        <v>5</v>
      </c>
      <c r="BA58" s="41">
        <v>5</v>
      </c>
      <c r="BB58" s="41">
        <v>5</v>
      </c>
      <c r="BC58" s="41">
        <v>5</v>
      </c>
      <c r="BD58" s="41">
        <v>5</v>
      </c>
    </row>
    <row r="59" spans="1:65">
      <c r="A59" t="s">
        <v>64</v>
      </c>
      <c r="B59">
        <f t="shared" si="4"/>
        <v>110</v>
      </c>
      <c r="C59" t="s">
        <v>72</v>
      </c>
      <c r="AK59" s="41"/>
      <c r="AL59" s="41">
        <v>5</v>
      </c>
      <c r="AM59" s="41">
        <v>5</v>
      </c>
      <c r="AN59" s="41">
        <v>5</v>
      </c>
      <c r="AO59" s="41">
        <v>5</v>
      </c>
      <c r="AP59" s="41">
        <v>5</v>
      </c>
      <c r="AQ59" s="41">
        <v>5</v>
      </c>
      <c r="AR59" s="41">
        <v>5</v>
      </c>
      <c r="AS59" s="41">
        <v>5</v>
      </c>
      <c r="AT59" s="41">
        <v>5</v>
      </c>
      <c r="AU59" s="41">
        <v>5</v>
      </c>
      <c r="AV59" s="41">
        <v>5</v>
      </c>
      <c r="AW59" s="41">
        <v>5</v>
      </c>
      <c r="AX59" s="41">
        <v>5</v>
      </c>
      <c r="AY59" s="41">
        <v>5</v>
      </c>
      <c r="AZ59" s="41">
        <v>5</v>
      </c>
      <c r="BA59" s="41">
        <v>5</v>
      </c>
      <c r="BB59" s="41">
        <v>5</v>
      </c>
      <c r="BC59" s="41">
        <v>5</v>
      </c>
      <c r="BD59" s="41">
        <v>5</v>
      </c>
      <c r="BE59" s="41">
        <v>5</v>
      </c>
      <c r="BF59" s="41">
        <v>5</v>
      </c>
      <c r="BG59" s="41">
        <v>5</v>
      </c>
    </row>
    <row r="60" spans="1:65">
      <c r="A60" t="s">
        <v>65</v>
      </c>
      <c r="B60">
        <f t="shared" si="4"/>
        <v>110</v>
      </c>
      <c r="C60" t="s">
        <v>72</v>
      </c>
      <c r="AM60" s="41"/>
      <c r="AN60" s="41"/>
      <c r="AO60" s="41">
        <v>5</v>
      </c>
      <c r="AP60" s="41">
        <v>5</v>
      </c>
      <c r="AQ60" s="41">
        <v>5</v>
      </c>
      <c r="AR60" s="41">
        <v>5</v>
      </c>
      <c r="AS60" s="41">
        <v>5</v>
      </c>
      <c r="AT60" s="41">
        <v>5</v>
      </c>
      <c r="AU60" s="41">
        <v>5</v>
      </c>
      <c r="AV60" s="41">
        <v>5</v>
      </c>
      <c r="AW60" s="41">
        <v>5</v>
      </c>
      <c r="AX60" s="41">
        <v>5</v>
      </c>
      <c r="AY60" s="41">
        <v>5</v>
      </c>
      <c r="AZ60" s="41">
        <v>5</v>
      </c>
      <c r="BA60" s="41">
        <v>5</v>
      </c>
      <c r="BB60" s="41">
        <v>5</v>
      </c>
      <c r="BC60" s="41">
        <v>5</v>
      </c>
      <c r="BD60" s="41">
        <v>5</v>
      </c>
      <c r="BE60" s="41">
        <v>5</v>
      </c>
      <c r="BF60" s="41">
        <v>5</v>
      </c>
      <c r="BG60" s="41">
        <v>5</v>
      </c>
      <c r="BH60" s="41">
        <v>5</v>
      </c>
      <c r="BI60" s="41">
        <v>5</v>
      </c>
      <c r="BJ60" s="41">
        <v>5</v>
      </c>
    </row>
    <row r="61" spans="1:65">
      <c r="A61" t="s">
        <v>66</v>
      </c>
      <c r="B61">
        <f t="shared" si="4"/>
        <v>110</v>
      </c>
      <c r="C61" t="s">
        <v>72</v>
      </c>
      <c r="AQ61" s="41"/>
      <c r="AR61" s="41">
        <v>5</v>
      </c>
      <c r="AS61" s="41">
        <v>5</v>
      </c>
      <c r="AT61" s="41">
        <v>5</v>
      </c>
      <c r="AU61" s="41">
        <v>5</v>
      </c>
      <c r="AV61" s="41">
        <v>5</v>
      </c>
      <c r="AW61" s="41">
        <v>5</v>
      </c>
      <c r="AX61" s="41">
        <v>5</v>
      </c>
      <c r="AY61" s="41">
        <v>5</v>
      </c>
      <c r="AZ61" s="41">
        <v>5</v>
      </c>
      <c r="BA61" s="41">
        <v>5</v>
      </c>
      <c r="BB61" s="41">
        <v>5</v>
      </c>
      <c r="BC61" s="41">
        <v>5</v>
      </c>
      <c r="BD61" s="41">
        <v>5</v>
      </c>
      <c r="BE61" s="41">
        <v>5</v>
      </c>
      <c r="BF61" s="41">
        <v>5</v>
      </c>
      <c r="BG61" s="41">
        <v>5</v>
      </c>
      <c r="BH61" s="41">
        <v>5</v>
      </c>
      <c r="BI61" s="41">
        <v>5</v>
      </c>
      <c r="BJ61" s="41">
        <v>5</v>
      </c>
      <c r="BK61" s="41">
        <v>5</v>
      </c>
      <c r="BL61" s="41">
        <v>5</v>
      </c>
      <c r="BM61" s="41">
        <v>5</v>
      </c>
    </row>
    <row r="63" spans="1:65">
      <c r="A63" s="3" t="s">
        <v>67</v>
      </c>
    </row>
    <row r="64" spans="1:65">
      <c r="A64" t="s">
        <v>56</v>
      </c>
      <c r="B64">
        <v>17</v>
      </c>
      <c r="C64" t="s">
        <v>71</v>
      </c>
      <c r="AA64" s="40"/>
      <c r="AC64" s="43">
        <v>17</v>
      </c>
      <c r="AS64" s="55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7"/>
    </row>
    <row r="65" spans="1:79">
      <c r="A65" t="s">
        <v>50</v>
      </c>
      <c r="B65">
        <v>17</v>
      </c>
      <c r="C65" t="s">
        <v>71</v>
      </c>
      <c r="AA65" s="40"/>
      <c r="AC65" s="43">
        <v>17</v>
      </c>
      <c r="AS65" s="55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7"/>
    </row>
    <row r="66" spans="1:79">
      <c r="A66" t="s">
        <v>51</v>
      </c>
      <c r="B66">
        <v>17</v>
      </c>
      <c r="C66" t="s">
        <v>71</v>
      </c>
      <c r="AB66" s="40"/>
      <c r="AG66" s="42">
        <v>17</v>
      </c>
      <c r="AH66" s="42"/>
      <c r="AU66" s="55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7"/>
    </row>
    <row r="67" spans="1:79">
      <c r="A67" t="s">
        <v>52</v>
      </c>
      <c r="B67">
        <v>17</v>
      </c>
      <c r="C67" t="s">
        <v>71</v>
      </c>
      <c r="AB67" s="40"/>
      <c r="AG67" s="42">
        <v>17</v>
      </c>
      <c r="AH67" s="42"/>
      <c r="AX67" s="55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7"/>
    </row>
    <row r="68" spans="1:79">
      <c r="A68" t="s">
        <v>53</v>
      </c>
      <c r="B68">
        <v>17</v>
      </c>
      <c r="C68" t="s">
        <v>71</v>
      </c>
      <c r="AC68" s="40"/>
      <c r="AG68" s="42">
        <v>17</v>
      </c>
      <c r="AH68" s="42"/>
      <c r="BA68" s="55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7"/>
    </row>
    <row r="69" spans="1:79">
      <c r="A69" t="s">
        <v>54</v>
      </c>
      <c r="B69">
        <v>16</v>
      </c>
      <c r="C69" t="s">
        <v>71</v>
      </c>
      <c r="AD69" s="40"/>
      <c r="AG69" s="42">
        <v>17</v>
      </c>
      <c r="AH69" s="42"/>
      <c r="BD69" s="55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7"/>
    </row>
    <row r="70" spans="1:79">
      <c r="A70" t="s">
        <v>57</v>
      </c>
      <c r="B70">
        <v>16</v>
      </c>
      <c r="C70" t="s">
        <v>71</v>
      </c>
      <c r="AE70" s="40"/>
      <c r="AG70" s="42">
        <v>17</v>
      </c>
      <c r="AH70" s="42"/>
      <c r="BG70" s="55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7"/>
    </row>
    <row r="71" spans="1:79">
      <c r="A71" t="s">
        <v>58</v>
      </c>
      <c r="B71">
        <v>16</v>
      </c>
      <c r="C71" t="s">
        <v>71</v>
      </c>
      <c r="AE71" s="40"/>
      <c r="AG71" s="42">
        <v>17</v>
      </c>
      <c r="AH71" s="42"/>
      <c r="BJ71" s="55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7"/>
      <c r="BZ71" s="67"/>
      <c r="CA71" s="67"/>
    </row>
    <row r="72" spans="1:79">
      <c r="B72">
        <f>SUM(B64:B71)</f>
        <v>133</v>
      </c>
      <c r="C72" t="s">
        <v>71</v>
      </c>
    </row>
    <row r="73" spans="1:79">
      <c r="A73" t="s">
        <v>68</v>
      </c>
      <c r="AT73" s="44"/>
    </row>
    <row r="74" spans="1:79">
      <c r="A74" t="s">
        <v>70</v>
      </c>
      <c r="AR74" s="45"/>
      <c r="AS74" s="45"/>
    </row>
    <row r="75" spans="1:79">
      <c r="A75" t="s">
        <v>69</v>
      </c>
      <c r="AT75" s="46"/>
    </row>
  </sheetData>
  <phoneticPr fontId="15" type="noConversion"/>
  <printOptions horizontalCentered="1" gridLines="1"/>
  <pageMargins left="0.25" right="0.25" top="1" bottom="1" header="0.5" footer="0.5"/>
  <pageSetup scale="47" fitToWidth="4" pageOrder="overThenDown" orientation="landscape" horizontalDpi="4294967292" verticalDpi="300" r:id="rId1"/>
  <headerFooter alignWithMargins="0">
    <oddFooter>&amp;L&amp;8 &amp;F
 &amp;A&amp;C&amp;8 &amp;R&amp;8 &amp;D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Comps</vt:lpstr>
      <vt:lpstr>Project Schedule</vt:lpstr>
      <vt:lpstr>Comps!Print_Area</vt:lpstr>
      <vt:lpstr>'Project Schedule'!Print_Titles</vt:lpstr>
    </vt:vector>
  </TitlesOfParts>
  <Company>GWR Development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W. Richards</dc:creator>
  <cp:lastModifiedBy>wsdou</cp:lastModifiedBy>
  <cp:lastPrinted>2001-02-20T17:47:08Z</cp:lastPrinted>
  <dcterms:created xsi:type="dcterms:W3CDTF">1998-01-21T04:19:53Z</dcterms:created>
  <dcterms:modified xsi:type="dcterms:W3CDTF">2016-01-06T07:54:17Z</dcterms:modified>
</cp:coreProperties>
</file>